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A43343B-877E-4EB9-9462-58A4646B6293}" xr6:coauthVersionLast="47" xr6:coauthVersionMax="47" xr10:uidLastSave="{00000000-0000-0000-0000-000000000000}"/>
  <bookViews>
    <workbookView xWindow="-120" yWindow="-120" windowWidth="30960" windowHeight="16800" firstSheet="1" activeTab="1" xr2:uid="{00000000-000D-0000-FFFF-FFFF00000000}"/>
  </bookViews>
  <sheets>
    <sheet name="SLHS Incremental " sheetId="7" state="hidden" r:id="rId1"/>
    <sheet name="Flux de trésorerie – Emprunteur" sheetId="1" r:id="rId2"/>
    <sheet name="Projection des flux de trésorer" sheetId="8" r:id="rId3"/>
  </sheets>
  <externalReferences>
    <externalReference r:id="rId4"/>
    <externalReference r:id="rId5"/>
  </externalReferences>
  <definedNames>
    <definedName name="Beg_Bal">'[1]Loan Amortization Schedule'!$C$19:$C$378</definedName>
    <definedName name="CollegeName">[2]Appendix_Summary!$D$6</definedName>
    <definedName name="End_Bal">'[1]Loan Amortization Schedule'!$I$19:$I$378</definedName>
    <definedName name="Extra_Pay">'[1]Loan Amortization Schedule'!$E$19:$E$378</definedName>
    <definedName name="Full_Print">'[1]Loan Amortization Schedule'!$A$2:$J$378</definedName>
    <definedName name="Header_Row">ROW('[1]Loan Amortization Schedule'!$18:$18)</definedName>
    <definedName name="Int">'[1]Loan Amortization Schedule'!$H$19:$H$378</definedName>
    <definedName name="Interest_Rate">'[1]Loan Amortization Schedule'!$D$7</definedName>
    <definedName name="Last_Row">IF(Values_Entered,Header_Row+Number_of_Payments,Header_Row)</definedName>
    <definedName name="Loan_Amount">'[1]Loan Amortization Schedule'!$D$6</definedName>
    <definedName name="Loan_Start">'[1]Loan Amortization Schedule'!$D$10</definedName>
    <definedName name="Loan_Years">'[1]Loan Amortization Schedule'!$D$8</definedName>
    <definedName name="Num_Pmt_Per_Year">'[1]Loan Amortization Schedule'!$D$9</definedName>
    <definedName name="Number_of_Payments">MATCH(0.01,End_Bal,-1)+1</definedName>
    <definedName name="Pay_Num">'[1]Loan Amortization Schedule'!$A$19:$A$378</definedName>
    <definedName name="Payment_Date" localSheetId="1">DATE(YEAR([0]!Loan_Start),MONTH([0]!Loan_Start)+Payment_Number,DAY([0]!Loan_Start))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Schedule'!$G$19:$G$378</definedName>
    <definedName name="Print_Area_Reset">OFFSET(Full_Print,0,0,Last_Row)</definedName>
    <definedName name="ProjectName">[2]Appendix_Summary!$D$8</definedName>
    <definedName name="Sched_Pay">'[1]Loan Amortization Schedule'!$D$19:$D$378</definedName>
    <definedName name="Scheduled_Extra_Payments">'[1]Loan Amortization Schedule'!$D$11</definedName>
    <definedName name="Scheduled_Monthly_Payment">'[1]Loan Amortization Schedule'!$H$6</definedName>
    <definedName name="Total_Interest">'[1]Loan Amortization Schedule'!$H$10</definedName>
    <definedName name="Total_Pay">'[1]Loan Amortization Schedule'!$F$19:$F$378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Values_Entered">IF(Loan_Amount*Interest_Rate*Loan_Years*Loan_Start&gt;0,1,0)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1" l="1"/>
  <c r="N36" i="1"/>
  <c r="M36" i="1"/>
  <c r="L36" i="1"/>
  <c r="K36" i="1"/>
  <c r="J36" i="1"/>
  <c r="I36" i="1"/>
  <c r="H36" i="1"/>
  <c r="G36" i="1"/>
  <c r="F36" i="1"/>
  <c r="E36" i="1"/>
  <c r="D36" i="1"/>
  <c r="O35" i="1"/>
  <c r="N35" i="1"/>
  <c r="M35" i="1"/>
  <c r="L35" i="1"/>
  <c r="K35" i="1"/>
  <c r="J35" i="1"/>
  <c r="I35" i="1"/>
  <c r="H35" i="1"/>
  <c r="G35" i="1"/>
  <c r="F35" i="1"/>
  <c r="E35" i="1"/>
  <c r="D35" i="1"/>
  <c r="O34" i="1"/>
  <c r="N34" i="1"/>
  <c r="M34" i="1"/>
  <c r="L34" i="1"/>
  <c r="K34" i="1"/>
  <c r="J34" i="1"/>
  <c r="I34" i="1"/>
  <c r="H34" i="1"/>
  <c r="G34" i="1"/>
  <c r="F34" i="1"/>
  <c r="E34" i="1"/>
  <c r="D34" i="1"/>
  <c r="O33" i="1"/>
  <c r="N33" i="1"/>
  <c r="M33" i="1"/>
  <c r="L33" i="1"/>
  <c r="K33" i="1"/>
  <c r="J33" i="1"/>
  <c r="I33" i="1"/>
  <c r="H33" i="1"/>
  <c r="G33" i="1"/>
  <c r="F33" i="1"/>
  <c r="E33" i="1"/>
  <c r="D33" i="1"/>
  <c r="O32" i="1"/>
  <c r="N32" i="1"/>
  <c r="M32" i="1"/>
  <c r="L32" i="1"/>
  <c r="K32" i="1"/>
  <c r="J32" i="1"/>
  <c r="I32" i="1"/>
  <c r="H32" i="1"/>
  <c r="G32" i="1"/>
  <c r="F32" i="1"/>
  <c r="E32" i="1"/>
  <c r="D32" i="1"/>
  <c r="O30" i="1"/>
  <c r="N30" i="1"/>
  <c r="M30" i="1"/>
  <c r="L30" i="1"/>
  <c r="K30" i="1"/>
  <c r="J30" i="1"/>
  <c r="I30" i="1"/>
  <c r="H30" i="1"/>
  <c r="G30" i="1"/>
  <c r="F30" i="1"/>
  <c r="E30" i="1"/>
  <c r="D30" i="1"/>
  <c r="O28" i="1"/>
  <c r="N28" i="1"/>
  <c r="M28" i="1"/>
  <c r="L28" i="1"/>
  <c r="K28" i="1"/>
  <c r="J28" i="1"/>
  <c r="I28" i="1"/>
  <c r="H28" i="1"/>
  <c r="G28" i="1"/>
  <c r="F28" i="1"/>
  <c r="E28" i="1"/>
  <c r="D28" i="1"/>
  <c r="O27" i="1"/>
  <c r="N27" i="1"/>
  <c r="M27" i="1"/>
  <c r="L27" i="1"/>
  <c r="K27" i="1"/>
  <c r="J27" i="1"/>
  <c r="I27" i="1"/>
  <c r="H27" i="1"/>
  <c r="G27" i="1"/>
  <c r="F27" i="1"/>
  <c r="E27" i="1"/>
  <c r="D27" i="1"/>
  <c r="O25" i="1"/>
  <c r="O37" i="1" s="1"/>
  <c r="O39" i="1" s="1"/>
  <c r="N25" i="1"/>
  <c r="N37" i="1" s="1"/>
  <c r="N39" i="1" s="1"/>
  <c r="M25" i="1"/>
  <c r="M37" i="1" s="1"/>
  <c r="M39" i="1" s="1"/>
  <c r="L25" i="1"/>
  <c r="L37" i="1" s="1"/>
  <c r="L39" i="1" s="1"/>
  <c r="K25" i="1"/>
  <c r="K37" i="1" s="1"/>
  <c r="K39" i="1" s="1"/>
  <c r="J25" i="1"/>
  <c r="J37" i="1" s="1"/>
  <c r="J39" i="1" s="1"/>
  <c r="I25" i="1"/>
  <c r="I37" i="1" s="1"/>
  <c r="I39" i="1" s="1"/>
  <c r="H25" i="1"/>
  <c r="H37" i="1" s="1"/>
  <c r="H39" i="1" s="1"/>
  <c r="G25" i="1"/>
  <c r="G37" i="1" s="1"/>
  <c r="G39" i="1" s="1"/>
  <c r="F25" i="1"/>
  <c r="F37" i="1" s="1"/>
  <c r="F39" i="1" s="1"/>
  <c r="E25" i="1"/>
  <c r="E37" i="1" s="1"/>
  <c r="E39" i="1" s="1"/>
  <c r="D25" i="1"/>
  <c r="D37" i="1" s="1"/>
  <c r="D39" i="1" s="1"/>
  <c r="O18" i="1"/>
  <c r="N18" i="1"/>
  <c r="M18" i="1"/>
  <c r="L18" i="1"/>
  <c r="K18" i="1"/>
  <c r="J18" i="1"/>
  <c r="I18" i="1"/>
  <c r="H18" i="1"/>
  <c r="G18" i="1"/>
  <c r="F18" i="1"/>
  <c r="E18" i="1"/>
  <c r="D18" i="1"/>
  <c r="O17" i="1"/>
  <c r="N17" i="1"/>
  <c r="M17" i="1"/>
  <c r="L17" i="1"/>
  <c r="K17" i="1"/>
  <c r="J17" i="1"/>
  <c r="I17" i="1"/>
  <c r="H17" i="1"/>
  <c r="G17" i="1"/>
  <c r="F17" i="1"/>
  <c r="E17" i="1"/>
  <c r="D17" i="1"/>
  <c r="O16" i="1"/>
  <c r="N16" i="1"/>
  <c r="M16" i="1"/>
  <c r="L16" i="1"/>
  <c r="K16" i="1"/>
  <c r="J16" i="1"/>
  <c r="I16" i="1"/>
  <c r="H16" i="1"/>
  <c r="G16" i="1"/>
  <c r="F16" i="1"/>
  <c r="E16" i="1"/>
  <c r="D16" i="1"/>
  <c r="H14" i="1"/>
  <c r="I14" i="1" s="1"/>
  <c r="O11" i="1"/>
  <c r="N11" i="1"/>
  <c r="M11" i="1"/>
  <c r="L11" i="1"/>
  <c r="K11" i="1"/>
  <c r="J11" i="1"/>
  <c r="I11" i="1"/>
  <c r="H11" i="1"/>
  <c r="G11" i="1"/>
  <c r="F11" i="1"/>
  <c r="E11" i="1"/>
  <c r="D11" i="1"/>
  <c r="Q8" i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S6" i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Q6" i="1"/>
  <c r="R6" i="1" s="1"/>
  <c r="AR98" i="7"/>
  <c r="AQ98" i="7"/>
  <c r="AP98" i="7"/>
  <c r="AO98" i="7"/>
  <c r="AN98" i="7"/>
  <c r="AM98" i="7"/>
  <c r="AL98" i="7"/>
  <c r="AK98" i="7"/>
  <c r="AJ98" i="7"/>
  <c r="AI98" i="7"/>
  <c r="AH98" i="7"/>
  <c r="AG98" i="7"/>
  <c r="AF98" i="7"/>
  <c r="AE98" i="7"/>
  <c r="AD98" i="7"/>
  <c r="AC98" i="7"/>
  <c r="AB98" i="7"/>
  <c r="AA98" i="7"/>
  <c r="Z98" i="7"/>
  <c r="Y98" i="7"/>
  <c r="X98" i="7"/>
  <c r="W98" i="7"/>
  <c r="V98" i="7"/>
  <c r="U98" i="7"/>
  <c r="T98" i="7"/>
  <c r="T96" i="7"/>
  <c r="U96" i="7" s="1"/>
  <c r="V96" i="7" s="1"/>
  <c r="W96" i="7" s="1"/>
  <c r="X96" i="7" s="1"/>
  <c r="Y96" i="7" s="1"/>
  <c r="Z96" i="7" s="1"/>
  <c r="AA96" i="7" s="1"/>
  <c r="AB96" i="7" s="1"/>
  <c r="AC96" i="7" s="1"/>
  <c r="AD96" i="7" s="1"/>
  <c r="AE96" i="7" s="1"/>
  <c r="AF96" i="7" s="1"/>
  <c r="AG96" i="7" s="1"/>
  <c r="AH96" i="7" s="1"/>
  <c r="AI96" i="7" s="1"/>
  <c r="AJ96" i="7" s="1"/>
  <c r="AK96" i="7" s="1"/>
  <c r="AL96" i="7" s="1"/>
  <c r="AM96" i="7" s="1"/>
  <c r="AN96" i="7" s="1"/>
  <c r="AO96" i="7" s="1"/>
  <c r="AP96" i="7" s="1"/>
  <c r="AQ96" i="7" s="1"/>
  <c r="AR96" i="7" s="1"/>
  <c r="C88" i="7"/>
  <c r="V74" i="7"/>
  <c r="W74" i="7" s="1"/>
  <c r="X74" i="7" s="1"/>
  <c r="Y74" i="7" s="1"/>
  <c r="Z74" i="7" s="1"/>
  <c r="AA74" i="7" s="1"/>
  <c r="AB74" i="7" s="1"/>
  <c r="AC74" i="7" s="1"/>
  <c r="AD74" i="7" s="1"/>
  <c r="AE74" i="7" s="1"/>
  <c r="AF74" i="7" s="1"/>
  <c r="AG74" i="7" s="1"/>
  <c r="AH74" i="7" s="1"/>
  <c r="AI74" i="7" s="1"/>
  <c r="AJ74" i="7" s="1"/>
  <c r="AK74" i="7" s="1"/>
  <c r="AL74" i="7" s="1"/>
  <c r="AM74" i="7" s="1"/>
  <c r="AN74" i="7" s="1"/>
  <c r="AO74" i="7" s="1"/>
  <c r="AP74" i="7" s="1"/>
  <c r="AQ74" i="7" s="1"/>
  <c r="AR74" i="7" s="1"/>
  <c r="AS65" i="7"/>
  <c r="AR65" i="7"/>
  <c r="AQ65" i="7"/>
  <c r="AP65" i="7"/>
  <c r="AO65" i="7"/>
  <c r="AN65" i="7"/>
  <c r="AM65" i="7"/>
  <c r="AL65" i="7"/>
  <c r="AK65" i="7"/>
  <c r="AJ65" i="7"/>
  <c r="AI65" i="7"/>
  <c r="AH65" i="7"/>
  <c r="AG65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N65" i="7"/>
  <c r="M65" i="7"/>
  <c r="L65" i="7"/>
  <c r="K65" i="7"/>
  <c r="J65" i="7"/>
  <c r="I65" i="7"/>
  <c r="H65" i="7"/>
  <c r="G65" i="7"/>
  <c r="F65" i="7"/>
  <c r="E65" i="7"/>
  <c r="D65" i="7"/>
  <c r="C65" i="7"/>
  <c r="C54" i="7"/>
  <c r="AS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AR48" i="7"/>
  <c r="AQ48" i="7"/>
  <c r="AP48" i="7"/>
  <c r="AO48" i="7"/>
  <c r="AN48" i="7"/>
  <c r="AM48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Z48" i="7"/>
  <c r="Y48" i="7"/>
  <c r="X48" i="7"/>
  <c r="W48" i="7"/>
  <c r="V48" i="7"/>
  <c r="U48" i="7"/>
  <c r="T48" i="7"/>
  <c r="AS48" i="7" s="1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AS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AR46" i="7"/>
  <c r="AR50" i="7" s="1"/>
  <c r="AQ46" i="7"/>
  <c r="AQ50" i="7" s="1"/>
  <c r="AP46" i="7"/>
  <c r="AP50" i="7" s="1"/>
  <c r="AO46" i="7"/>
  <c r="AO50" i="7" s="1"/>
  <c r="AN46" i="7"/>
  <c r="AN50" i="7" s="1"/>
  <c r="AM46" i="7"/>
  <c r="AM50" i="7" s="1"/>
  <c r="AL46" i="7"/>
  <c r="AL50" i="7" s="1"/>
  <c r="AK46" i="7"/>
  <c r="AK50" i="7" s="1"/>
  <c r="AJ46" i="7"/>
  <c r="AJ50" i="7" s="1"/>
  <c r="AI46" i="7"/>
  <c r="AI50" i="7" s="1"/>
  <c r="AH46" i="7"/>
  <c r="AH50" i="7" s="1"/>
  <c r="AG46" i="7"/>
  <c r="AG50" i="7" s="1"/>
  <c r="AF46" i="7"/>
  <c r="AF50" i="7" s="1"/>
  <c r="AE46" i="7"/>
  <c r="AE50" i="7" s="1"/>
  <c r="AD46" i="7"/>
  <c r="AD50" i="7" s="1"/>
  <c r="AC46" i="7"/>
  <c r="AC50" i="7" s="1"/>
  <c r="AB46" i="7"/>
  <c r="AB50" i="7" s="1"/>
  <c r="AA46" i="7"/>
  <c r="AA50" i="7" s="1"/>
  <c r="Z46" i="7"/>
  <c r="Z50" i="7" s="1"/>
  <c r="Y46" i="7"/>
  <c r="Y50" i="7" s="1"/>
  <c r="X46" i="7"/>
  <c r="X50" i="7" s="1"/>
  <c r="W46" i="7"/>
  <c r="W50" i="7" s="1"/>
  <c r="V46" i="7"/>
  <c r="V50" i="7" s="1"/>
  <c r="U46" i="7"/>
  <c r="U50" i="7" s="1"/>
  <c r="T46" i="7"/>
  <c r="AS46" i="7" s="1"/>
  <c r="AS50" i="7" s="1"/>
  <c r="S46" i="7"/>
  <c r="S50" i="7" s="1"/>
  <c r="R46" i="7"/>
  <c r="R50" i="7" s="1"/>
  <c r="Q46" i="7"/>
  <c r="Q50" i="7" s="1"/>
  <c r="P46" i="7"/>
  <c r="P50" i="7" s="1"/>
  <c r="O46" i="7"/>
  <c r="O50" i="7" s="1"/>
  <c r="N46" i="7"/>
  <c r="N50" i="7" s="1"/>
  <c r="M46" i="7"/>
  <c r="M50" i="7" s="1"/>
  <c r="L46" i="7"/>
  <c r="L50" i="7" s="1"/>
  <c r="K46" i="7"/>
  <c r="K50" i="7" s="1"/>
  <c r="J46" i="7"/>
  <c r="J50" i="7" s="1"/>
  <c r="I46" i="7"/>
  <c r="I50" i="7" s="1"/>
  <c r="H46" i="7"/>
  <c r="H50" i="7" s="1"/>
  <c r="G46" i="7"/>
  <c r="G50" i="7" s="1"/>
  <c r="F46" i="7"/>
  <c r="F50" i="7" s="1"/>
  <c r="E46" i="7"/>
  <c r="E50" i="7" s="1"/>
  <c r="D46" i="7"/>
  <c r="D50" i="7" s="1"/>
  <c r="C46" i="7"/>
  <c r="C50" i="7" s="1"/>
  <c r="AO43" i="7"/>
  <c r="AK43" i="7"/>
  <c r="AC43" i="7"/>
  <c r="Y43" i="7"/>
  <c r="U43" i="7"/>
  <c r="M43" i="7"/>
  <c r="I43" i="7"/>
  <c r="E43" i="7"/>
  <c r="AR42" i="7"/>
  <c r="AQ42" i="7"/>
  <c r="AP42" i="7"/>
  <c r="AO42" i="7"/>
  <c r="AN42" i="7"/>
  <c r="AM42" i="7"/>
  <c r="AL42" i="7"/>
  <c r="AK42" i="7"/>
  <c r="AJ42" i="7"/>
  <c r="AI42" i="7"/>
  <c r="AH42" i="7"/>
  <c r="AG42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AS42" i="7" s="1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AS41" i="7" s="1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R40" i="7"/>
  <c r="AR43" i="7" s="1"/>
  <c r="AQ40" i="7"/>
  <c r="AQ43" i="7" s="1"/>
  <c r="AP40" i="7"/>
  <c r="AP43" i="7" s="1"/>
  <c r="AO40" i="7"/>
  <c r="AN40" i="7"/>
  <c r="AN43" i="7" s="1"/>
  <c r="AM40" i="7"/>
  <c r="AM43" i="7" s="1"/>
  <c r="AL40" i="7"/>
  <c r="AL43" i="7" s="1"/>
  <c r="AK40" i="7"/>
  <c r="AJ40" i="7"/>
  <c r="AJ43" i="7" s="1"/>
  <c r="AI40" i="7"/>
  <c r="AI43" i="7" s="1"/>
  <c r="AH40" i="7"/>
  <c r="AH43" i="7" s="1"/>
  <c r="AG40" i="7"/>
  <c r="AG43" i="7" s="1"/>
  <c r="AF40" i="7"/>
  <c r="AF43" i="7" s="1"/>
  <c r="AE40" i="7"/>
  <c r="AE43" i="7" s="1"/>
  <c r="AD40" i="7"/>
  <c r="AD43" i="7" s="1"/>
  <c r="AC40" i="7"/>
  <c r="AB40" i="7"/>
  <c r="AB43" i="7" s="1"/>
  <c r="AA40" i="7"/>
  <c r="AA43" i="7" s="1"/>
  <c r="Z40" i="7"/>
  <c r="Z43" i="7" s="1"/>
  <c r="Y40" i="7"/>
  <c r="X40" i="7"/>
  <c r="X43" i="7" s="1"/>
  <c r="W40" i="7"/>
  <c r="W43" i="7" s="1"/>
  <c r="V40" i="7"/>
  <c r="V43" i="7" s="1"/>
  <c r="U40" i="7"/>
  <c r="T40" i="7"/>
  <c r="T43" i="7" s="1"/>
  <c r="S40" i="7"/>
  <c r="S43" i="7" s="1"/>
  <c r="R40" i="7"/>
  <c r="R43" i="7" s="1"/>
  <c r="Q40" i="7"/>
  <c r="Q43" i="7" s="1"/>
  <c r="P40" i="7"/>
  <c r="P43" i="7" s="1"/>
  <c r="O40" i="7"/>
  <c r="O43" i="7" s="1"/>
  <c r="N40" i="7"/>
  <c r="N43" i="7" s="1"/>
  <c r="M40" i="7"/>
  <c r="L40" i="7"/>
  <c r="L43" i="7" s="1"/>
  <c r="K40" i="7"/>
  <c r="K43" i="7" s="1"/>
  <c r="J40" i="7"/>
  <c r="J43" i="7" s="1"/>
  <c r="I40" i="7"/>
  <c r="H40" i="7"/>
  <c r="H43" i="7" s="1"/>
  <c r="G40" i="7"/>
  <c r="G43" i="7" s="1"/>
  <c r="F40" i="7"/>
  <c r="F43" i="7" s="1"/>
  <c r="E40" i="7"/>
  <c r="D40" i="7"/>
  <c r="D43" i="7" s="1"/>
  <c r="C40" i="7"/>
  <c r="C43" i="7" s="1"/>
  <c r="AR36" i="7"/>
  <c r="AR94" i="7" s="1"/>
  <c r="AQ36" i="7"/>
  <c r="AP36" i="7"/>
  <c r="AO36" i="7"/>
  <c r="AO94" i="7" s="1"/>
  <c r="AN36" i="7"/>
  <c r="AN94" i="7" s="1"/>
  <c r="AM36" i="7"/>
  <c r="AL36" i="7"/>
  <c r="AK36" i="7"/>
  <c r="AK94" i="7" s="1"/>
  <c r="AJ36" i="7"/>
  <c r="AJ94" i="7" s="1"/>
  <c r="AI36" i="7"/>
  <c r="AH36" i="7"/>
  <c r="AG36" i="7"/>
  <c r="AG94" i="7" s="1"/>
  <c r="AF36" i="7"/>
  <c r="AF94" i="7" s="1"/>
  <c r="AE36" i="7"/>
  <c r="AD36" i="7"/>
  <c r="AC36" i="7"/>
  <c r="AC94" i="7" s="1"/>
  <c r="AB36" i="7"/>
  <c r="AB94" i="7" s="1"/>
  <c r="AA36" i="7"/>
  <c r="Z36" i="7"/>
  <c r="Y36" i="7"/>
  <c r="Y94" i="7" s="1"/>
  <c r="X36" i="7"/>
  <c r="X94" i="7" s="1"/>
  <c r="W36" i="7"/>
  <c r="V36" i="7"/>
  <c r="U36" i="7"/>
  <c r="U94" i="7" s="1"/>
  <c r="T36" i="7"/>
  <c r="S36" i="7"/>
  <c r="R36" i="7"/>
  <c r="Q36" i="7"/>
  <c r="P36" i="7"/>
  <c r="O36" i="7"/>
  <c r="M36" i="7"/>
  <c r="L36" i="7"/>
  <c r="K36" i="7"/>
  <c r="J36" i="7"/>
  <c r="I36" i="7"/>
  <c r="G36" i="7"/>
  <c r="F36" i="7"/>
  <c r="E36" i="7"/>
  <c r="D36" i="7"/>
  <c r="C36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Q30" i="7"/>
  <c r="I30" i="7"/>
  <c r="H30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K29" i="7" s="1"/>
  <c r="S29" i="7"/>
  <c r="L29" i="7"/>
  <c r="D29" i="7"/>
  <c r="C29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Q28" i="7"/>
  <c r="P28" i="7"/>
  <c r="L28" i="7"/>
  <c r="I28" i="7"/>
  <c r="H28" i="7"/>
  <c r="D28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 s="1"/>
  <c r="R27" i="7"/>
  <c r="Q27" i="7"/>
  <c r="N27" i="7"/>
  <c r="M27" i="7"/>
  <c r="L27" i="7"/>
  <c r="I27" i="7"/>
  <c r="H27" i="7"/>
  <c r="F27" i="7"/>
  <c r="D27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Q26" i="7"/>
  <c r="H26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AR24" i="7"/>
  <c r="AQ24" i="7"/>
  <c r="AP24" i="7"/>
  <c r="AO24" i="7"/>
  <c r="AN24" i="7"/>
  <c r="AM24" i="7"/>
  <c r="AL24" i="7"/>
  <c r="AK24" i="7"/>
  <c r="AJ24" i="7"/>
  <c r="AI24" i="7"/>
  <c r="AI31" i="7" s="1"/>
  <c r="AI67" i="7" s="1"/>
  <c r="AH24" i="7"/>
  <c r="AG24" i="7"/>
  <c r="AF24" i="7"/>
  <c r="AE24" i="7"/>
  <c r="AE31" i="7" s="1"/>
  <c r="AE67" i="7" s="1"/>
  <c r="AD24" i="7"/>
  <c r="AC24" i="7"/>
  <c r="AB24" i="7"/>
  <c r="AA24" i="7"/>
  <c r="AA31" i="7" s="1"/>
  <c r="AA67" i="7" s="1"/>
  <c r="Z24" i="7"/>
  <c r="Y24" i="7"/>
  <c r="X24" i="7"/>
  <c r="W24" i="7"/>
  <c r="W31" i="7" s="1"/>
  <c r="W67" i="7" s="1"/>
  <c r="V24" i="7"/>
  <c r="U24" i="7"/>
  <c r="T24" i="7"/>
  <c r="Q24" i="7" s="1"/>
  <c r="S24" i="7"/>
  <c r="R24" i="7"/>
  <c r="P24" i="7"/>
  <c r="O24" i="7"/>
  <c r="N24" i="7"/>
  <c r="L24" i="7"/>
  <c r="K24" i="7"/>
  <c r="J24" i="7"/>
  <c r="H24" i="7"/>
  <c r="G24" i="7"/>
  <c r="F24" i="7"/>
  <c r="D24" i="7"/>
  <c r="C24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AS23" i="7" s="1"/>
  <c r="T23" i="7"/>
  <c r="Q23" i="7"/>
  <c r="P23" i="7"/>
  <c r="M23" i="7"/>
  <c r="L23" i="7"/>
  <c r="I23" i="7"/>
  <c r="H23" i="7"/>
  <c r="E23" i="7"/>
  <c r="D23" i="7"/>
  <c r="AR22" i="7"/>
  <c r="AQ22" i="7"/>
  <c r="AP22" i="7"/>
  <c r="AO22" i="7"/>
  <c r="AN22" i="7"/>
  <c r="AM22" i="7"/>
  <c r="AL22" i="7"/>
  <c r="AL31" i="7" s="1"/>
  <c r="AL67" i="7" s="1"/>
  <c r="AK22" i="7"/>
  <c r="AJ22" i="7"/>
  <c r="AI22" i="7"/>
  <c r="AH22" i="7"/>
  <c r="AG22" i="7"/>
  <c r="AF22" i="7"/>
  <c r="AE22" i="7"/>
  <c r="AD22" i="7"/>
  <c r="AD31" i="7" s="1"/>
  <c r="AC22" i="7"/>
  <c r="AB22" i="7"/>
  <c r="AA22" i="7"/>
  <c r="Z22" i="7"/>
  <c r="Y22" i="7"/>
  <c r="X22" i="7"/>
  <c r="W22" i="7"/>
  <c r="V22" i="7"/>
  <c r="V31" i="7" s="1"/>
  <c r="V67" i="7" s="1"/>
  <c r="U22" i="7"/>
  <c r="T22" i="7"/>
  <c r="I22" i="7" s="1"/>
  <c r="Q22" i="7"/>
  <c r="L22" i="7"/>
  <c r="D22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R18" i="7"/>
  <c r="P18" i="7"/>
  <c r="N18" i="7"/>
  <c r="M18" i="7"/>
  <c r="L18" i="7"/>
  <c r="K18" i="7"/>
  <c r="J18" i="7"/>
  <c r="I18" i="7"/>
  <c r="H18" i="7"/>
  <c r="G18" i="7"/>
  <c r="F18" i="7"/>
  <c r="E18" i="7"/>
  <c r="D18" i="7"/>
  <c r="C18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AS16" i="7" s="1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Q15" i="7"/>
  <c r="D15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AS14" i="7" s="1"/>
  <c r="T14" i="7"/>
  <c r="Q14" i="7"/>
  <c r="P14" i="7"/>
  <c r="M14" i="7"/>
  <c r="L14" i="7"/>
  <c r="I14" i="7"/>
  <c r="H14" i="7"/>
  <c r="E14" i="7"/>
  <c r="D14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L11" i="7"/>
  <c r="D11" i="7"/>
  <c r="D19" i="7" s="1"/>
  <c r="U8" i="7"/>
  <c r="V8" i="7" s="1"/>
  <c r="W8" i="7" s="1"/>
  <c r="X8" i="7" s="1"/>
  <c r="Y8" i="7" s="1"/>
  <c r="Z8" i="7" s="1"/>
  <c r="AA8" i="7" s="1"/>
  <c r="AB8" i="7" s="1"/>
  <c r="AC8" i="7" s="1"/>
  <c r="AD8" i="7" s="1"/>
  <c r="AE8" i="7" s="1"/>
  <c r="AF8" i="7" s="1"/>
  <c r="AG8" i="7" s="1"/>
  <c r="AH8" i="7" s="1"/>
  <c r="AI8" i="7" s="1"/>
  <c r="AJ8" i="7" s="1"/>
  <c r="AK8" i="7" s="1"/>
  <c r="AL8" i="7" s="1"/>
  <c r="AM8" i="7" s="1"/>
  <c r="AN8" i="7" s="1"/>
  <c r="AO8" i="7" s="1"/>
  <c r="AP8" i="7" s="1"/>
  <c r="AQ8" i="7" s="1"/>
  <c r="AR8" i="7" s="1"/>
  <c r="O8" i="7"/>
  <c r="P8" i="7" s="1"/>
  <c r="Q8" i="7" s="1"/>
  <c r="R8" i="7" s="1"/>
  <c r="S8" i="7" s="1"/>
  <c r="B3" i="7"/>
  <c r="M14" i="1" l="1"/>
  <c r="L14" i="1"/>
  <c r="S11" i="7"/>
  <c r="O11" i="7"/>
  <c r="K11" i="7"/>
  <c r="G11" i="7"/>
  <c r="C11" i="7"/>
  <c r="R11" i="7"/>
  <c r="R19" i="7" s="1"/>
  <c r="N11" i="7"/>
  <c r="J11" i="7"/>
  <c r="F11" i="7"/>
  <c r="F19" i="7" s="1"/>
  <c r="S25" i="7"/>
  <c r="C25" i="7"/>
  <c r="L25" i="7"/>
  <c r="E11" i="7"/>
  <c r="M11" i="7"/>
  <c r="Y19" i="7"/>
  <c r="AC19" i="7"/>
  <c r="AG19" i="7"/>
  <c r="AG68" i="7" s="1"/>
  <c r="AK19" i="7"/>
  <c r="AK68" i="7" s="1"/>
  <c r="AO19" i="7"/>
  <c r="AS12" i="7"/>
  <c r="X19" i="7"/>
  <c r="X33" i="7" s="1"/>
  <c r="AF19" i="7"/>
  <c r="AF68" i="7" s="1"/>
  <c r="AN19" i="7"/>
  <c r="H11" i="7"/>
  <c r="P11" i="7"/>
  <c r="L15" i="7"/>
  <c r="I15" i="7"/>
  <c r="D25" i="7"/>
  <c r="S28" i="7"/>
  <c r="O28" i="7"/>
  <c r="K28" i="7"/>
  <c r="G28" i="7"/>
  <c r="C28" i="7"/>
  <c r="R28" i="7"/>
  <c r="N28" i="7"/>
  <c r="J28" i="7"/>
  <c r="F28" i="7"/>
  <c r="I11" i="7"/>
  <c r="I19" i="7" s="1"/>
  <c r="I68" i="7" s="1"/>
  <c r="Q11" i="7"/>
  <c r="Q19" i="7" s="1"/>
  <c r="S14" i="7"/>
  <c r="O14" i="7"/>
  <c r="K14" i="7"/>
  <c r="G14" i="7"/>
  <c r="C14" i="7"/>
  <c r="R14" i="7"/>
  <c r="N14" i="7"/>
  <c r="J14" i="7"/>
  <c r="F14" i="7"/>
  <c r="S23" i="7"/>
  <c r="O23" i="7"/>
  <c r="K23" i="7"/>
  <c r="G23" i="7"/>
  <c r="C23" i="7"/>
  <c r="R23" i="7"/>
  <c r="N23" i="7"/>
  <c r="J23" i="7"/>
  <c r="F23" i="7"/>
  <c r="K25" i="7"/>
  <c r="P26" i="7"/>
  <c r="I26" i="7"/>
  <c r="E28" i="7"/>
  <c r="M28" i="7"/>
  <c r="AS28" i="7"/>
  <c r="P30" i="7"/>
  <c r="D30" i="7"/>
  <c r="L30" i="7"/>
  <c r="T97" i="7"/>
  <c r="U97" i="7" s="1"/>
  <c r="V97" i="7" s="1"/>
  <c r="W97" i="7" s="1"/>
  <c r="X97" i="7" s="1"/>
  <c r="Y97" i="7" s="1"/>
  <c r="Z97" i="7" s="1"/>
  <c r="AA97" i="7" s="1"/>
  <c r="AB97" i="7" s="1"/>
  <c r="AC97" i="7" s="1"/>
  <c r="AD97" i="7" s="1"/>
  <c r="AE97" i="7" s="1"/>
  <c r="AF97" i="7" s="1"/>
  <c r="AG97" i="7" s="1"/>
  <c r="AH97" i="7" s="1"/>
  <c r="AI97" i="7" s="1"/>
  <c r="AJ97" i="7" s="1"/>
  <c r="AK97" i="7" s="1"/>
  <c r="AL97" i="7" s="1"/>
  <c r="AM97" i="7" s="1"/>
  <c r="AN97" i="7" s="1"/>
  <c r="AO97" i="7" s="1"/>
  <c r="AP97" i="7" s="1"/>
  <c r="AQ97" i="7" s="1"/>
  <c r="AR97" i="7" s="1"/>
  <c r="AB19" i="7"/>
  <c r="AJ19" i="7"/>
  <c r="AR19" i="7"/>
  <c r="AR33" i="7" s="1"/>
  <c r="AR107" i="7" s="1"/>
  <c r="X31" i="7"/>
  <c r="AB31" i="7"/>
  <c r="AB67" i="7" s="1"/>
  <c r="AF31" i="7"/>
  <c r="AF67" i="7" s="1"/>
  <c r="AJ31" i="7"/>
  <c r="AJ67" i="7" s="1"/>
  <c r="AN31" i="7"/>
  <c r="AR31" i="7"/>
  <c r="AR67" i="7" s="1"/>
  <c r="Z31" i="7"/>
  <c r="Z67" i="7" s="1"/>
  <c r="AH31" i="7"/>
  <c r="AH67" i="7" s="1"/>
  <c r="AP31" i="7"/>
  <c r="AP67" i="7" s="1"/>
  <c r="W19" i="7"/>
  <c r="W33" i="7" s="1"/>
  <c r="W37" i="7" s="1"/>
  <c r="W52" i="7" s="1"/>
  <c r="AA19" i="7"/>
  <c r="AA33" i="7" s="1"/>
  <c r="AE19" i="7"/>
  <c r="AE33" i="7" s="1"/>
  <c r="AE107" i="7" s="1"/>
  <c r="AI19" i="7"/>
  <c r="AI33" i="7" s="1"/>
  <c r="AM19" i="7"/>
  <c r="AQ19" i="7"/>
  <c r="AQ68" i="7" s="1"/>
  <c r="E24" i="7"/>
  <c r="I24" i="7"/>
  <c r="M24" i="7"/>
  <c r="E27" i="7"/>
  <c r="J27" i="7"/>
  <c r="P27" i="7"/>
  <c r="AS27" i="7"/>
  <c r="AS40" i="7"/>
  <c r="AS43" i="7" s="1"/>
  <c r="W107" i="7"/>
  <c r="AI107" i="7"/>
  <c r="AI37" i="7"/>
  <c r="AI52" i="7" s="1"/>
  <c r="U19" i="7"/>
  <c r="AS11" i="7"/>
  <c r="Y68" i="7"/>
  <c r="X37" i="7"/>
  <c r="X52" i="7" s="1"/>
  <c r="X107" i="7"/>
  <c r="AJ68" i="7"/>
  <c r="AJ33" i="7"/>
  <c r="AA107" i="7"/>
  <c r="AA37" i="7"/>
  <c r="AA52" i="7" s="1"/>
  <c r="V19" i="7"/>
  <c r="V33" i="7" s="1"/>
  <c r="AL19" i="7"/>
  <c r="AL33" i="7" s="1"/>
  <c r="S22" i="7"/>
  <c r="O22" i="7"/>
  <c r="K22" i="7"/>
  <c r="G22" i="7"/>
  <c r="C22" i="7"/>
  <c r="T31" i="7"/>
  <c r="T67" i="7" s="1"/>
  <c r="R22" i="7"/>
  <c r="N22" i="7"/>
  <c r="J22" i="7"/>
  <c r="F22" i="7"/>
  <c r="R25" i="7"/>
  <c r="N25" i="7"/>
  <c r="J25" i="7"/>
  <c r="F25" i="7"/>
  <c r="AS25" i="7"/>
  <c r="Q25" i="7"/>
  <c r="M25" i="7"/>
  <c r="I25" i="7"/>
  <c r="I31" i="7" s="1"/>
  <c r="E25" i="7"/>
  <c r="R29" i="7"/>
  <c r="N29" i="7"/>
  <c r="J29" i="7"/>
  <c r="F29" i="7"/>
  <c r="AS29" i="7"/>
  <c r="Q29" i="7"/>
  <c r="M29" i="7"/>
  <c r="I29" i="7"/>
  <c r="E29" i="7"/>
  <c r="T94" i="7"/>
  <c r="N36" i="7"/>
  <c r="AS36" i="7"/>
  <c r="AO68" i="7"/>
  <c r="Z19" i="7"/>
  <c r="AH19" i="7"/>
  <c r="E22" i="7"/>
  <c r="Y31" i="7"/>
  <c r="Y33" i="7" s="1"/>
  <c r="AO31" i="7"/>
  <c r="AO33" i="7" s="1"/>
  <c r="AQ31" i="7"/>
  <c r="AQ67" i="7" s="1"/>
  <c r="S26" i="7"/>
  <c r="O26" i="7"/>
  <c r="K26" i="7"/>
  <c r="G26" i="7"/>
  <c r="C26" i="7"/>
  <c r="R26" i="7"/>
  <c r="N26" i="7"/>
  <c r="J26" i="7"/>
  <c r="F26" i="7"/>
  <c r="H36" i="7"/>
  <c r="D68" i="7"/>
  <c r="T19" i="7"/>
  <c r="AD19" i="7"/>
  <c r="AP19" i="7"/>
  <c r="AS13" i="7"/>
  <c r="S15" i="7"/>
  <c r="O15" i="7"/>
  <c r="O19" i="7" s="1"/>
  <c r="K15" i="7"/>
  <c r="G15" i="7"/>
  <c r="C15" i="7"/>
  <c r="C19" i="7" s="1"/>
  <c r="R15" i="7"/>
  <c r="N15" i="7"/>
  <c r="J15" i="7"/>
  <c r="J19" i="7" s="1"/>
  <c r="F15" i="7"/>
  <c r="E15" i="7"/>
  <c r="E19" i="7" s="1"/>
  <c r="M15" i="7"/>
  <c r="AS15" i="7"/>
  <c r="AS18" i="7"/>
  <c r="M22" i="7"/>
  <c r="U31" i="7"/>
  <c r="AC31" i="7"/>
  <c r="AC33" i="7" s="1"/>
  <c r="AG31" i="7"/>
  <c r="AG33" i="7" s="1"/>
  <c r="AK31" i="7"/>
  <c r="AK33" i="7" s="1"/>
  <c r="AS22" i="7"/>
  <c r="AM31" i="7"/>
  <c r="AM67" i="7" s="1"/>
  <c r="G25" i="7"/>
  <c r="O25" i="7"/>
  <c r="D26" i="7"/>
  <c r="L26" i="7"/>
  <c r="L31" i="7" s="1"/>
  <c r="L67" i="7" s="1"/>
  <c r="G29" i="7"/>
  <c r="O29" i="7"/>
  <c r="S30" i="7"/>
  <c r="O30" i="7"/>
  <c r="K30" i="7"/>
  <c r="G30" i="7"/>
  <c r="C30" i="7"/>
  <c r="R30" i="7"/>
  <c r="N30" i="7"/>
  <c r="J30" i="7"/>
  <c r="F30" i="7"/>
  <c r="G13" i="7"/>
  <c r="H13" i="7" s="1"/>
  <c r="S13" i="7"/>
  <c r="S19" i="7" s="1"/>
  <c r="H15" i="7"/>
  <c r="P15" i="7"/>
  <c r="AS17" i="7"/>
  <c r="H22" i="7"/>
  <c r="P22" i="7"/>
  <c r="AS24" i="7"/>
  <c r="H25" i="7"/>
  <c r="P25" i="7"/>
  <c r="E26" i="7"/>
  <c r="M26" i="7"/>
  <c r="AS26" i="7"/>
  <c r="H29" i="7"/>
  <c r="P29" i="7"/>
  <c r="E30" i="7"/>
  <c r="M30" i="7"/>
  <c r="V94" i="7"/>
  <c r="Z94" i="7"/>
  <c r="AL94" i="7"/>
  <c r="AP94" i="7"/>
  <c r="T50" i="7"/>
  <c r="W68" i="7"/>
  <c r="AI68" i="7"/>
  <c r="AM68" i="7"/>
  <c r="C91" i="7"/>
  <c r="C89" i="7"/>
  <c r="C27" i="7"/>
  <c r="G27" i="7"/>
  <c r="K27" i="7"/>
  <c r="O27" i="7"/>
  <c r="AD94" i="7"/>
  <c r="AH94" i="7"/>
  <c r="X67" i="7"/>
  <c r="AB68" i="7"/>
  <c r="AN68" i="7"/>
  <c r="AN67" i="7"/>
  <c r="AR68" i="7"/>
  <c r="W94" i="7"/>
  <c r="AA94" i="7"/>
  <c r="AE94" i="7"/>
  <c r="AI94" i="7"/>
  <c r="AM94" i="7"/>
  <c r="AQ94" i="7"/>
  <c r="V68" i="7"/>
  <c r="AD67" i="7"/>
  <c r="AH68" i="7"/>
  <c r="AL68" i="7"/>
  <c r="U67" i="7"/>
  <c r="AC67" i="7"/>
  <c r="AG67" i="7"/>
  <c r="AK67" i="7"/>
  <c r="AC68" i="7"/>
  <c r="S31" i="7" l="1"/>
  <c r="S33" i="7" s="1"/>
  <c r="S37" i="7" s="1"/>
  <c r="S52" i="7" s="1"/>
  <c r="AE37" i="7"/>
  <c r="AE52" i="7" s="1"/>
  <c r="X68" i="7"/>
  <c r="AE68" i="7"/>
  <c r="Q31" i="7"/>
  <c r="Q33" i="7" s="1"/>
  <c r="Q37" i="7" s="1"/>
  <c r="Q52" i="7" s="1"/>
  <c r="AR37" i="7"/>
  <c r="AR52" i="7" s="1"/>
  <c r="AF33" i="7"/>
  <c r="AF37" i="7" s="1"/>
  <c r="AF52" i="7" s="1"/>
  <c r="AB33" i="7"/>
  <c r="Y67" i="7"/>
  <c r="AA68" i="7"/>
  <c r="P19" i="7"/>
  <c r="D31" i="7"/>
  <c r="M19" i="7"/>
  <c r="M33" i="7" s="1"/>
  <c r="M37" i="7" s="1"/>
  <c r="M52" i="7" s="1"/>
  <c r="N19" i="7"/>
  <c r="N68" i="7" s="1"/>
  <c r="T33" i="7"/>
  <c r="T107" i="7" s="1"/>
  <c r="AH33" i="7"/>
  <c r="AN33" i="7"/>
  <c r="D33" i="7"/>
  <c r="D37" i="7" s="1"/>
  <c r="D52" i="7" s="1"/>
  <c r="D67" i="7"/>
  <c r="AK107" i="7"/>
  <c r="AK37" i="7"/>
  <c r="AK52" i="7" s="1"/>
  <c r="E68" i="7"/>
  <c r="AG107" i="7"/>
  <c r="AG37" i="7"/>
  <c r="AG52" i="7" s="1"/>
  <c r="C68" i="7"/>
  <c r="Y107" i="7"/>
  <c r="Y37" i="7"/>
  <c r="Y52" i="7" s="1"/>
  <c r="M68" i="7"/>
  <c r="AO107" i="7"/>
  <c r="AO37" i="7"/>
  <c r="AO52" i="7" s="1"/>
  <c r="I67" i="7"/>
  <c r="I33" i="7"/>
  <c r="I37" i="7" s="1"/>
  <c r="I52" i="7" s="1"/>
  <c r="AC107" i="7"/>
  <c r="AC37" i="7"/>
  <c r="AC52" i="7" s="1"/>
  <c r="J68" i="7"/>
  <c r="Z33" i="7"/>
  <c r="Z68" i="7"/>
  <c r="J31" i="7"/>
  <c r="J67" i="7" s="1"/>
  <c r="C31" i="7"/>
  <c r="C67" i="7" s="1"/>
  <c r="V107" i="7"/>
  <c r="V37" i="7"/>
  <c r="V52" i="7" s="1"/>
  <c r="AM33" i="7"/>
  <c r="AJ107" i="7"/>
  <c r="AJ37" i="7"/>
  <c r="AJ52" i="7" s="1"/>
  <c r="AS19" i="7"/>
  <c r="H19" i="7"/>
  <c r="L13" i="7"/>
  <c r="L19" i="7" s="1"/>
  <c r="K13" i="7"/>
  <c r="K19" i="7" s="1"/>
  <c r="P33" i="7"/>
  <c r="P37" i="7" s="1"/>
  <c r="P52" i="7" s="1"/>
  <c r="AS31" i="7"/>
  <c r="AS67" i="7" s="1"/>
  <c r="AP68" i="7"/>
  <c r="AP33" i="7"/>
  <c r="T68" i="7"/>
  <c r="N31" i="7"/>
  <c r="N67" i="7" s="1"/>
  <c r="G31" i="7"/>
  <c r="G67" i="7" s="1"/>
  <c r="U68" i="7"/>
  <c r="U33" i="7"/>
  <c r="AO67" i="7"/>
  <c r="F68" i="7"/>
  <c r="P31" i="7"/>
  <c r="M31" i="7"/>
  <c r="M67" i="7" s="1"/>
  <c r="AD33" i="7"/>
  <c r="AD68" i="7"/>
  <c r="T37" i="7"/>
  <c r="T52" i="7" s="1"/>
  <c r="E31" i="7"/>
  <c r="E67" i="7" s="1"/>
  <c r="R31" i="7"/>
  <c r="R33" i="7" s="1"/>
  <c r="R37" i="7" s="1"/>
  <c r="R52" i="7" s="1"/>
  <c r="K31" i="7"/>
  <c r="K67" i="7" s="1"/>
  <c r="AF107" i="7"/>
  <c r="H31" i="7"/>
  <c r="H67" i="7" s="1"/>
  <c r="AH107" i="7"/>
  <c r="AH37" i="7"/>
  <c r="AH52" i="7" s="1"/>
  <c r="F31" i="7"/>
  <c r="F67" i="7" s="1"/>
  <c r="O31" i="7"/>
  <c r="O33" i="7" s="1"/>
  <c r="O37" i="7" s="1"/>
  <c r="O52" i="7" s="1"/>
  <c r="AL107" i="7"/>
  <c r="AL37" i="7"/>
  <c r="AL52" i="7" s="1"/>
  <c r="AQ33" i="7"/>
  <c r="G19" i="7"/>
  <c r="AN37" i="7" l="1"/>
  <c r="AN52" i="7" s="1"/>
  <c r="AN107" i="7"/>
  <c r="AB107" i="7"/>
  <c r="AB37" i="7"/>
  <c r="AB52" i="7" s="1"/>
  <c r="AD107" i="7"/>
  <c r="AD37" i="7"/>
  <c r="AD52" i="7" s="1"/>
  <c r="C33" i="7"/>
  <c r="C37" i="7" s="1"/>
  <c r="C52" i="7" s="1"/>
  <c r="C55" i="7" s="1"/>
  <c r="D54" i="7" s="1"/>
  <c r="D55" i="7" s="1"/>
  <c r="E54" i="7" s="1"/>
  <c r="U107" i="7"/>
  <c r="U37" i="7"/>
  <c r="U52" i="7" s="1"/>
  <c r="AS33" i="7"/>
  <c r="AS68" i="7"/>
  <c r="N33" i="7"/>
  <c r="N37" i="7" s="1"/>
  <c r="N52" i="7" s="1"/>
  <c r="L33" i="7"/>
  <c r="L37" i="7" s="1"/>
  <c r="L52" i="7" s="1"/>
  <c r="L68" i="7"/>
  <c r="H33" i="7"/>
  <c r="H37" i="7" s="1"/>
  <c r="H52" i="7" s="1"/>
  <c r="H68" i="7"/>
  <c r="AM107" i="7"/>
  <c r="AM37" i="7"/>
  <c r="AM52" i="7" s="1"/>
  <c r="G33" i="7"/>
  <c r="G37" i="7" s="1"/>
  <c r="G52" i="7" s="1"/>
  <c r="G68" i="7"/>
  <c r="AP107" i="7"/>
  <c r="AP37" i="7"/>
  <c r="AP52" i="7" s="1"/>
  <c r="K68" i="7"/>
  <c r="K33" i="7"/>
  <c r="K37" i="7" s="1"/>
  <c r="K52" i="7" s="1"/>
  <c r="Z107" i="7"/>
  <c r="Z37" i="7"/>
  <c r="Z52" i="7" s="1"/>
  <c r="F33" i="7"/>
  <c r="F37" i="7" s="1"/>
  <c r="F52" i="7" s="1"/>
  <c r="J33" i="7"/>
  <c r="J37" i="7" s="1"/>
  <c r="J52" i="7" s="1"/>
  <c r="E33" i="7"/>
  <c r="E37" i="7" s="1"/>
  <c r="E52" i="7" s="1"/>
  <c r="AQ107" i="7"/>
  <c r="AQ37" i="7"/>
  <c r="AQ52" i="7" s="1"/>
  <c r="AS107" i="7" l="1"/>
  <c r="AS52" i="7"/>
  <c r="AS55" i="7" s="1"/>
  <c r="AS37" i="7"/>
  <c r="E55" i="7"/>
  <c r="F54" i="7" s="1"/>
  <c r="F55" i="7" s="1"/>
  <c r="G54" i="7" s="1"/>
  <c r="G55" i="7" s="1"/>
  <c r="H54" i="7" s="1"/>
  <c r="H55" i="7" s="1"/>
  <c r="I54" i="7" s="1"/>
  <c r="I55" i="7" s="1"/>
  <c r="J54" i="7" s="1"/>
  <c r="J55" i="7" s="1"/>
  <c r="K54" i="7" s="1"/>
  <c r="K55" i="7" s="1"/>
  <c r="L54" i="7" s="1"/>
  <c r="L55" i="7" s="1"/>
  <c r="M54" i="7" s="1"/>
  <c r="M55" i="7" s="1"/>
  <c r="N54" i="7" s="1"/>
  <c r="N55" i="7" s="1"/>
  <c r="O54" i="7" s="1"/>
  <c r="O55" i="7" s="1"/>
  <c r="P54" i="7" s="1"/>
  <c r="P55" i="7" s="1"/>
  <c r="Q54" i="7" s="1"/>
  <c r="Q55" i="7" s="1"/>
  <c r="R54" i="7" s="1"/>
  <c r="R55" i="7" s="1"/>
  <c r="S54" i="7" s="1"/>
  <c r="S55" i="7" s="1"/>
  <c r="T54" i="7" s="1"/>
  <c r="T55" i="7" s="1"/>
  <c r="U54" i="7" s="1"/>
  <c r="U55" i="7" s="1"/>
  <c r="V54" i="7" s="1"/>
  <c r="V55" i="7" s="1"/>
  <c r="W54" i="7" s="1"/>
  <c r="W55" i="7" s="1"/>
  <c r="X54" i="7" s="1"/>
  <c r="X55" i="7" s="1"/>
  <c r="Y54" i="7" s="1"/>
  <c r="Y55" i="7" s="1"/>
  <c r="Z54" i="7" s="1"/>
  <c r="Z55" i="7" s="1"/>
  <c r="AA54" i="7" s="1"/>
  <c r="AA55" i="7" s="1"/>
  <c r="AB54" i="7" s="1"/>
  <c r="AB55" i="7" s="1"/>
  <c r="AC54" i="7" s="1"/>
  <c r="AC55" i="7" s="1"/>
  <c r="AD54" i="7" s="1"/>
  <c r="AD55" i="7" s="1"/>
  <c r="AE54" i="7" s="1"/>
  <c r="AE55" i="7" s="1"/>
  <c r="AF54" i="7" s="1"/>
  <c r="AF55" i="7" s="1"/>
  <c r="AG54" i="7" s="1"/>
  <c r="AG55" i="7" s="1"/>
  <c r="AH54" i="7" s="1"/>
  <c r="AH55" i="7" s="1"/>
  <c r="AI54" i="7" s="1"/>
  <c r="AI55" i="7" s="1"/>
  <c r="AJ54" i="7" s="1"/>
  <c r="AJ55" i="7" s="1"/>
  <c r="AK54" i="7" s="1"/>
  <c r="AK55" i="7" s="1"/>
  <c r="AL54" i="7" s="1"/>
  <c r="AL55" i="7" s="1"/>
  <c r="AM54" i="7" s="1"/>
  <c r="AM55" i="7" s="1"/>
  <c r="AN54" i="7" s="1"/>
  <c r="AN55" i="7" s="1"/>
  <c r="AO54" i="7" s="1"/>
  <c r="AO55" i="7" s="1"/>
  <c r="AP54" i="7" s="1"/>
  <c r="AP55" i="7" s="1"/>
  <c r="AQ54" i="7" s="1"/>
  <c r="AQ55" i="7" s="1"/>
  <c r="AR54" i="7" s="1"/>
  <c r="AR5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T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U2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V2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W2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X2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Y2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Z2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A2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B2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C2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D2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E2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F2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G2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H2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I2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J2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K2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L2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M2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N2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O2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P2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Q2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R2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T23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U23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V23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W23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X23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Y23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Z23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A23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B23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C23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D23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E23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F23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G23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H23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I23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J23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K23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L23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M23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N23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O23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P23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Q23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R23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T24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U24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V24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W24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X24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Y24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Z24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A24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B24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C24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D24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E24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F24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G24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H24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I24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J24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K24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L24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M24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N24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O24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P24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Q24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R24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T25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U25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V25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W25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X25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Y25" authorId="0" shapeId="0" xr:uid="{00000000-0006-0000-0000-00005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Z25" authorId="0" shapeId="0" xr:uid="{00000000-0006-0000-0000-00005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A25" authorId="0" shapeId="0" xr:uid="{00000000-0006-0000-0000-00005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B25" authorId="0" shapeId="0" xr:uid="{00000000-0006-0000-0000-00005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C25" authorId="0" shapeId="0" xr:uid="{00000000-0006-0000-0000-00005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D25" authorId="0" shapeId="0" xr:uid="{00000000-0006-0000-0000-00005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E25" authorId="0" shapeId="0" xr:uid="{00000000-0006-0000-0000-00005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F25" authorId="0" shapeId="0" xr:uid="{00000000-0006-0000-0000-00005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G25" authorId="0" shapeId="0" xr:uid="{00000000-0006-0000-0000-00005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H25" authorId="0" shapeId="0" xr:uid="{00000000-0006-0000-0000-00005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I25" authorId="0" shapeId="0" xr:uid="{00000000-0006-0000-0000-00005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J25" authorId="0" shapeId="0" xr:uid="{00000000-0006-0000-0000-00005C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K25" authorId="0" shapeId="0" xr:uid="{00000000-0006-0000-0000-00005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L25" authorId="0" shapeId="0" xr:uid="{00000000-0006-0000-0000-00005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M25" authorId="0" shapeId="0" xr:uid="{00000000-0006-0000-0000-00005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N25" authorId="0" shapeId="0" xr:uid="{00000000-0006-0000-0000-000060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O25" authorId="0" shapeId="0" xr:uid="{00000000-0006-0000-0000-00006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P25" authorId="0" shapeId="0" xr:uid="{00000000-0006-0000-0000-00006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Q25" authorId="0" shapeId="0" xr:uid="{00000000-0006-0000-0000-00006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R25" authorId="0" shapeId="0" xr:uid="{00000000-0006-0000-0000-00006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T26" authorId="0" shapeId="0" xr:uid="{00000000-0006-0000-0000-00006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U26" authorId="0" shapeId="0" xr:uid="{00000000-0006-0000-0000-00006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V26" authorId="0" shapeId="0" xr:uid="{00000000-0006-0000-0000-00006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W26" authorId="0" shapeId="0" xr:uid="{00000000-0006-0000-0000-00006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X26" authorId="0" shapeId="0" xr:uid="{00000000-0006-0000-0000-00006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Y26" authorId="0" shapeId="0" xr:uid="{00000000-0006-0000-0000-00006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Z26" authorId="0" shapeId="0" xr:uid="{00000000-0006-0000-0000-00006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A26" authorId="0" shapeId="0" xr:uid="{00000000-0006-0000-0000-00006C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B26" authorId="0" shapeId="0" xr:uid="{00000000-0006-0000-0000-00006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C26" authorId="0" shapeId="0" xr:uid="{00000000-0006-0000-0000-00006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D26" authorId="0" shapeId="0" xr:uid="{00000000-0006-0000-0000-00006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E26" authorId="0" shapeId="0" xr:uid="{00000000-0006-0000-0000-000070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F26" authorId="0" shapeId="0" xr:uid="{00000000-0006-0000-0000-00007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G26" authorId="0" shapeId="0" xr:uid="{00000000-0006-0000-0000-00007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H26" authorId="0" shapeId="0" xr:uid="{00000000-0006-0000-0000-00007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I26" authorId="0" shapeId="0" xr:uid="{00000000-0006-0000-0000-00007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J26" authorId="0" shapeId="0" xr:uid="{00000000-0006-0000-0000-00007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K26" authorId="0" shapeId="0" xr:uid="{00000000-0006-0000-0000-00007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L26" authorId="0" shapeId="0" xr:uid="{00000000-0006-0000-0000-00007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M26" authorId="0" shapeId="0" xr:uid="{00000000-0006-0000-0000-00007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N26" authorId="0" shapeId="0" xr:uid="{00000000-0006-0000-0000-00007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O26" authorId="0" shapeId="0" xr:uid="{00000000-0006-0000-0000-00007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P26" authorId="0" shapeId="0" xr:uid="{00000000-0006-0000-0000-00007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Q26" authorId="0" shapeId="0" xr:uid="{00000000-0006-0000-0000-00007C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R26" authorId="0" shapeId="0" xr:uid="{00000000-0006-0000-0000-00007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T27" authorId="0" shapeId="0" xr:uid="{00000000-0006-0000-0000-00007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U27" authorId="0" shapeId="0" xr:uid="{00000000-0006-0000-0000-00007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V27" authorId="0" shapeId="0" xr:uid="{00000000-0006-0000-0000-000080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W27" authorId="0" shapeId="0" xr:uid="{00000000-0006-0000-0000-00008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X27" authorId="0" shapeId="0" xr:uid="{00000000-0006-0000-0000-00008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Y27" authorId="0" shapeId="0" xr:uid="{00000000-0006-0000-0000-00008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Z27" authorId="0" shapeId="0" xr:uid="{00000000-0006-0000-0000-00008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A27" authorId="0" shapeId="0" xr:uid="{00000000-0006-0000-0000-00008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B27" authorId="0" shapeId="0" xr:uid="{00000000-0006-0000-0000-00008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C27" authorId="0" shapeId="0" xr:uid="{00000000-0006-0000-0000-00008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D27" authorId="0" shapeId="0" xr:uid="{00000000-0006-0000-0000-00008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E27" authorId="0" shapeId="0" xr:uid="{00000000-0006-0000-0000-00008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F27" authorId="0" shapeId="0" xr:uid="{00000000-0006-0000-0000-00008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G27" authorId="0" shapeId="0" xr:uid="{00000000-0006-0000-0000-00008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H27" authorId="0" shapeId="0" xr:uid="{00000000-0006-0000-0000-00008C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I27" authorId="0" shapeId="0" xr:uid="{00000000-0006-0000-0000-00008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J27" authorId="0" shapeId="0" xr:uid="{00000000-0006-0000-0000-00008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K27" authorId="0" shapeId="0" xr:uid="{00000000-0006-0000-0000-00008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L27" authorId="0" shapeId="0" xr:uid="{00000000-0006-0000-0000-000090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M27" authorId="0" shapeId="0" xr:uid="{00000000-0006-0000-0000-00009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N27" authorId="0" shapeId="0" xr:uid="{00000000-0006-0000-0000-00009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O27" authorId="0" shapeId="0" xr:uid="{00000000-0006-0000-0000-00009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P27" authorId="0" shapeId="0" xr:uid="{00000000-0006-0000-0000-00009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Q27" authorId="0" shapeId="0" xr:uid="{00000000-0006-0000-0000-00009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R27" authorId="0" shapeId="0" xr:uid="{00000000-0006-0000-0000-00009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T28" authorId="0" shapeId="0" xr:uid="{00000000-0006-0000-0000-00009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U28" authorId="0" shapeId="0" xr:uid="{00000000-0006-0000-0000-00009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V28" authorId="0" shapeId="0" xr:uid="{00000000-0006-0000-0000-00009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W28" authorId="0" shapeId="0" xr:uid="{00000000-0006-0000-0000-00009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X28" authorId="0" shapeId="0" xr:uid="{00000000-0006-0000-0000-00009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Y28" authorId="0" shapeId="0" xr:uid="{00000000-0006-0000-0000-00009C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Z28" authorId="0" shapeId="0" xr:uid="{00000000-0006-0000-0000-00009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A28" authorId="0" shapeId="0" xr:uid="{00000000-0006-0000-0000-00009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B28" authorId="0" shapeId="0" xr:uid="{00000000-0006-0000-0000-00009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C28" authorId="0" shapeId="0" xr:uid="{00000000-0006-0000-0000-0000A0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D28" authorId="0" shapeId="0" xr:uid="{00000000-0006-0000-0000-0000A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E28" authorId="0" shapeId="0" xr:uid="{00000000-0006-0000-0000-0000A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F28" authorId="0" shapeId="0" xr:uid="{00000000-0006-0000-0000-0000A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G28" authorId="0" shapeId="0" xr:uid="{00000000-0006-0000-0000-0000A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H28" authorId="0" shapeId="0" xr:uid="{00000000-0006-0000-0000-0000A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I28" authorId="0" shapeId="0" xr:uid="{00000000-0006-0000-0000-0000A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J28" authorId="0" shapeId="0" xr:uid="{00000000-0006-0000-0000-0000A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K28" authorId="0" shapeId="0" xr:uid="{00000000-0006-0000-0000-0000A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L28" authorId="0" shapeId="0" xr:uid="{00000000-0006-0000-0000-0000A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M28" authorId="0" shapeId="0" xr:uid="{00000000-0006-0000-0000-0000A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N28" authorId="0" shapeId="0" xr:uid="{00000000-0006-0000-0000-0000A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O28" authorId="0" shapeId="0" xr:uid="{00000000-0006-0000-0000-0000AC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P28" authorId="0" shapeId="0" xr:uid="{00000000-0006-0000-0000-0000A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Q28" authorId="0" shapeId="0" xr:uid="{00000000-0006-0000-0000-0000A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R28" authorId="0" shapeId="0" xr:uid="{00000000-0006-0000-0000-0000A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T29" authorId="0" shapeId="0" xr:uid="{00000000-0006-0000-0000-0000B0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U29" authorId="0" shapeId="0" xr:uid="{00000000-0006-0000-0000-0000B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V29" authorId="0" shapeId="0" xr:uid="{00000000-0006-0000-0000-0000B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W29" authorId="0" shapeId="0" xr:uid="{00000000-0006-0000-0000-0000B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X29" authorId="0" shapeId="0" xr:uid="{00000000-0006-0000-0000-0000B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Y29" authorId="0" shapeId="0" xr:uid="{00000000-0006-0000-0000-0000B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Z29" authorId="0" shapeId="0" xr:uid="{00000000-0006-0000-0000-0000B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A29" authorId="0" shapeId="0" xr:uid="{00000000-0006-0000-0000-0000B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B29" authorId="0" shapeId="0" xr:uid="{00000000-0006-0000-0000-0000B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C29" authorId="0" shapeId="0" xr:uid="{00000000-0006-0000-0000-0000B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D29" authorId="0" shapeId="0" xr:uid="{00000000-0006-0000-0000-0000B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E29" authorId="0" shapeId="0" xr:uid="{00000000-0006-0000-0000-0000B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F29" authorId="0" shapeId="0" xr:uid="{00000000-0006-0000-0000-0000BC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G29" authorId="0" shapeId="0" xr:uid="{00000000-0006-0000-0000-0000B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H29" authorId="0" shapeId="0" xr:uid="{00000000-0006-0000-0000-0000B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I29" authorId="0" shapeId="0" xr:uid="{00000000-0006-0000-0000-0000B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J29" authorId="0" shapeId="0" xr:uid="{00000000-0006-0000-0000-0000C0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K29" authorId="0" shapeId="0" xr:uid="{00000000-0006-0000-0000-0000C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L29" authorId="0" shapeId="0" xr:uid="{00000000-0006-0000-0000-0000C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M29" authorId="0" shapeId="0" xr:uid="{00000000-0006-0000-0000-0000C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N29" authorId="0" shapeId="0" xr:uid="{00000000-0006-0000-0000-0000C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O29" authorId="0" shapeId="0" xr:uid="{00000000-0006-0000-0000-0000C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P29" authorId="0" shapeId="0" xr:uid="{00000000-0006-0000-0000-0000C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Q29" authorId="0" shapeId="0" xr:uid="{00000000-0006-0000-0000-0000C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R29" authorId="0" shapeId="0" xr:uid="{00000000-0006-0000-0000-0000C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T30" authorId="0" shapeId="0" xr:uid="{00000000-0006-0000-0000-0000C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U30" authorId="0" shapeId="0" xr:uid="{00000000-0006-0000-0000-0000C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V30" authorId="0" shapeId="0" xr:uid="{00000000-0006-0000-0000-0000C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W30" authorId="0" shapeId="0" xr:uid="{00000000-0006-0000-0000-0000CC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X30" authorId="0" shapeId="0" xr:uid="{00000000-0006-0000-0000-0000C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Y30" authorId="0" shapeId="0" xr:uid="{00000000-0006-0000-0000-0000C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Z30" authorId="0" shapeId="0" xr:uid="{00000000-0006-0000-0000-0000C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A30" authorId="0" shapeId="0" xr:uid="{00000000-0006-0000-0000-0000D0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B30" authorId="0" shapeId="0" xr:uid="{00000000-0006-0000-0000-0000D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C30" authorId="0" shapeId="0" xr:uid="{00000000-0006-0000-0000-0000D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D30" authorId="0" shapeId="0" xr:uid="{00000000-0006-0000-0000-0000D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E30" authorId="0" shapeId="0" xr:uid="{00000000-0006-0000-0000-0000D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F30" authorId="0" shapeId="0" xr:uid="{00000000-0006-0000-0000-0000D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G30" authorId="0" shapeId="0" xr:uid="{00000000-0006-0000-0000-0000D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H30" authorId="0" shapeId="0" xr:uid="{00000000-0006-0000-0000-0000D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I30" authorId="0" shapeId="0" xr:uid="{00000000-0006-0000-0000-0000D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J30" authorId="0" shapeId="0" xr:uid="{00000000-0006-0000-0000-0000D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K30" authorId="0" shapeId="0" xr:uid="{00000000-0006-0000-0000-0000D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L30" authorId="0" shapeId="0" xr:uid="{00000000-0006-0000-0000-0000D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M30" authorId="0" shapeId="0" xr:uid="{00000000-0006-0000-0000-0000DC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N30" authorId="0" shapeId="0" xr:uid="{00000000-0006-0000-0000-0000D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O30" authorId="0" shapeId="0" xr:uid="{00000000-0006-0000-0000-0000D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P30" authorId="0" shapeId="0" xr:uid="{00000000-0006-0000-0000-0000D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Q30" authorId="0" shapeId="0" xr:uid="{00000000-0006-0000-0000-0000E0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R30" authorId="0" shapeId="0" xr:uid="{00000000-0006-0000-0000-0000E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B47" authorId="0" shapeId="0" xr:uid="{00000000-0006-0000-0000-0000E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These amounts are eliminated about consolidation of College Cash Flows
</t>
        </r>
      </text>
    </comment>
    <comment ref="C54" authorId="0" shapeId="0" xr:uid="{00000000-0006-0000-0000-0000E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Cash flow has been reduced by $800K on hand for SUCCI reserve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P2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Q2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R2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S2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T25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U25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V2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W25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X25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Y25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Z25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A25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B25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C25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D25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E25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F25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G25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H25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I25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J25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K25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L25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M25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N25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P28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Q28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R28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S28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T28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U28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V28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W28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X28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Y28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Z28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A28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B28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C28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D28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E28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F28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G28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H28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I28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J28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K28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L28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M28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N28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P33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Q33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R33" authorId="0" shapeId="0" xr:uid="{00000000-0006-0000-0100-00003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S33" authorId="0" shapeId="0" xr:uid="{00000000-0006-0000-0100-00003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T33" authorId="0" shapeId="0" xr:uid="{00000000-0006-0000-0100-00003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U33" authorId="0" shapeId="0" xr:uid="{00000000-0006-0000-0100-00003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V33" authorId="0" shapeId="0" xr:uid="{00000000-0006-0000-0100-00003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W33" authorId="0" shapeId="0" xr:uid="{00000000-0006-0000-0100-00003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X33" authorId="0" shapeId="0" xr:uid="{00000000-0006-0000-0100-00003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Y33" authorId="0" shapeId="0" xr:uid="{00000000-0006-0000-0100-00003C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Z33" authorId="0" shapeId="0" xr:uid="{00000000-0006-0000-0100-00003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A33" authorId="0" shapeId="0" xr:uid="{00000000-0006-0000-0100-00003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B33" authorId="0" shapeId="0" xr:uid="{00000000-0006-0000-0100-00003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C33" authorId="0" shapeId="0" xr:uid="{00000000-0006-0000-0100-000040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D33" authorId="0" shapeId="0" xr:uid="{00000000-0006-0000-0100-00004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E33" authorId="0" shapeId="0" xr:uid="{00000000-0006-0000-0100-00004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F33" authorId="0" shapeId="0" xr:uid="{00000000-0006-0000-0100-00004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G33" authorId="0" shapeId="0" xr:uid="{00000000-0006-0000-0100-00004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H33" authorId="0" shapeId="0" xr:uid="{00000000-0006-0000-0100-00004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I33" authorId="0" shapeId="0" xr:uid="{00000000-0006-0000-0100-00004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J33" authorId="0" shapeId="0" xr:uid="{00000000-0006-0000-0100-00004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K33" authorId="0" shapeId="0" xr:uid="{00000000-0006-0000-0100-00004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L33" authorId="0" shapeId="0" xr:uid="{00000000-0006-0000-0100-00004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M33" authorId="0" shapeId="0" xr:uid="{00000000-0006-0000-0100-00004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N33" authorId="0" shapeId="0" xr:uid="{00000000-0006-0000-0100-00004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B59" authorId="0" shapeId="0" xr:uid="{00000000-0006-0000-0100-00004C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These amounts are eliminated about consolidation of College Cash Flows
</t>
        </r>
      </text>
    </comment>
    <comment ref="D66" authorId="0" shapeId="0" xr:uid="{00000000-0006-0000-0100-00004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Cash flow has been reduced by $800K on hand for SUCCI reserve
</t>
        </r>
      </text>
    </comment>
  </commentList>
</comments>
</file>

<file path=xl/sharedStrings.xml><?xml version="1.0" encoding="utf-8"?>
<sst xmlns="http://schemas.openxmlformats.org/spreadsheetml/2006/main" count="301" uniqueCount="193">
  <si>
    <t>Projections de flux de trésorerie</t>
  </si>
  <si>
    <t>Emprunteur</t>
  </si>
  <si>
    <t>Date</t>
  </si>
  <si>
    <t>.................</t>
  </si>
  <si>
    <t>Prévisions financières pour la période de fonctionnement</t>
  </si>
  <si>
    <t>*Veuillez inclure au moins une année d’informations financières réelles</t>
  </si>
  <si>
    <t>Chiffres réels</t>
  </si>
  <si>
    <t>Année 1 - Mensuelle</t>
  </si>
  <si>
    <t>Année de référence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</si>
  <si>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</si>
  <si>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</si>
  <si>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</si>
  <si>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</si>
  <si>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</si>
  <si>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</si>
  <si>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</si>
  <si>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</si>
  <si>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</si>
  <si>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</si>
  <si>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</si>
  <si>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</si>
  <si>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 xml:space="preserve">ANNÉE </t>
  </si>
  <si>
    <t xml:space="preserve">Prévisions </t>
  </si>
  <si>
    <t>Prévisions</t>
  </si>
  <si>
    <t>Total</t>
  </si>
  <si>
    <t>Revenus</t>
  </si>
  <si>
    <t>Subventions d’exploitation</t>
  </si>
  <si>
    <t>Subventions d’investissement</t>
  </si>
  <si>
    <t xml:space="preserve"> Autres </t>
  </si>
  <si>
    <t>Frais contractuels et autres frais de services</t>
  </si>
  <si>
    <t>Revenus auxiliaires</t>
  </si>
  <si>
    <t>Autres revenus auxiliaires</t>
  </si>
  <si>
    <t>Revenus des nouveaux projets</t>
  </si>
  <si>
    <t>a</t>
  </si>
  <si>
    <t>Total des revenus</t>
  </si>
  <si>
    <t>Charges</t>
  </si>
  <si>
    <t>Salaires et avantages</t>
  </si>
  <si>
    <t>Services publics</t>
  </si>
  <si>
    <t xml:space="preserve">Services  </t>
  </si>
  <si>
    <t>Consommables et petits équipements</t>
  </si>
  <si>
    <t>Entretien des bâtiments, du matériel et des terrains</t>
  </si>
  <si>
    <t>Dépenses des services auxiliaires</t>
  </si>
  <si>
    <t>Autres dépenses à l’exclusion des charges d’intérêt</t>
  </si>
  <si>
    <t>Dépenses liées aux nouveaux projets</t>
  </si>
  <si>
    <t>b</t>
  </si>
  <si>
    <t>Total des charges</t>
  </si>
  <si>
    <t>c=a-b</t>
  </si>
  <si>
    <t>Bénéfice avant intérêts et impôts (BAII)</t>
  </si>
  <si>
    <t>d</t>
  </si>
  <si>
    <t xml:space="preserve">Prêts avec frais d’intérêt  </t>
  </si>
  <si>
    <t>e=c-d</t>
  </si>
  <si>
    <t>Résultat net d’exploitation</t>
  </si>
  <si>
    <t>Plus ou moins</t>
  </si>
  <si>
    <t>Éléments non monétaires</t>
  </si>
  <si>
    <t>f</t>
  </si>
  <si>
    <t>Flux de trésorerie net d’exploitation</t>
  </si>
  <si>
    <t>Ajouter les charges d’intérêt</t>
  </si>
  <si>
    <t>Flux de trésorerie opérationnel net avant intérêts</t>
  </si>
  <si>
    <t>Financement</t>
  </si>
  <si>
    <t>Remboursement de la dette - Prêt pour un nouveau projet</t>
  </si>
  <si>
    <t>Remboursement de la dette - Prêts existants</t>
  </si>
  <si>
    <t>Augmentation de la dette</t>
  </si>
  <si>
    <t xml:space="preserve">Autres </t>
  </si>
  <si>
    <t>g</t>
  </si>
  <si>
    <t>Total des activités de financement</t>
  </si>
  <si>
    <t>Activités d’investissement</t>
  </si>
  <si>
    <t>Sorties de trésorerie pour les acquisitions d’immobilisations</t>
  </si>
  <si>
    <t>Contributions en capital - pour le projet</t>
  </si>
  <si>
    <t>h</t>
  </si>
  <si>
    <t>Total des activités de capital</t>
  </si>
  <si>
    <t>i=f+g+h</t>
  </si>
  <si>
    <t>Flux de trésorerie net</t>
  </si>
  <si>
    <t>Solde de trésorerie d’ouverture</t>
  </si>
  <si>
    <t>Solde de trésorerie de clôture</t>
  </si>
  <si>
    <t xml:space="preserve">Projections des flux de trésorerie du projet </t>
  </si>
  <si>
    <t xml:space="preserve">Coûts budgétés du projet – Prêts de l’OOF </t>
  </si>
  <si>
    <t>Total budgétisé</t>
  </si>
  <si>
    <t>Coûts réels à la « DATE »</t>
  </si>
  <si>
    <t xml:space="preserve">Demande d’avance pour la « période » </t>
  </si>
  <si>
    <t xml:space="preserve">Estimation des besoins de trésorerie jusqu’à l’achèvement </t>
  </si>
  <si>
    <t>Matériel</t>
  </si>
  <si>
    <t xml:space="preserve">Logiciel </t>
  </si>
  <si>
    <t xml:space="preserve">Coût du réseau </t>
  </si>
  <si>
    <t xml:space="preserve">Coût de la mise en œuvre </t>
  </si>
  <si>
    <t xml:space="preserve">Contingence </t>
  </si>
  <si>
    <t xml:space="preserve">Total de la demande de prêt de l’OOF </t>
  </si>
  <si>
    <t xml:space="preserve">Besoins réels et prévisionnels de trésorerie pour le projet </t>
  </si>
  <si>
    <t xml:space="preserve">Coûts du projet (dépenses en capital) </t>
  </si>
  <si>
    <t xml:space="preserve">Informatique </t>
  </si>
  <si>
    <t>Prélèvements nécessaires au cours du mois</t>
  </si>
  <si>
    <t>Avances de fonds cumulées reçues de l’OOF</t>
  </si>
  <si>
    <t xml:space="preserve">Paiements cumulés effectués pour les coûts du projet à ce jour </t>
  </si>
  <si>
    <t>Fonds disponibles à la fin du mois</t>
  </si>
  <si>
    <t>Cash Flow Projections - Confederation College  Operations - Wellness Centre &amp; Sioux Lookout Campus Collaction Projects</t>
  </si>
  <si>
    <t xml:space="preserve">Confederation College </t>
  </si>
  <si>
    <t xml:space="preserve">  Do not use - DRAFT  Links not completely updated yet</t>
  </si>
  <si>
    <t>……………..</t>
  </si>
  <si>
    <t>Financial Forecast for Operating Period</t>
  </si>
  <si>
    <t>Need to update revenue /exp year 2 on</t>
  </si>
  <si>
    <t>*Please include at least one year of actual financial information</t>
  </si>
  <si>
    <t>Year 1 - Monthly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</si>
  <si>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</si>
  <si>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</si>
  <si>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</si>
  <si>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</si>
  <si>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</si>
  <si>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</si>
  <si>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</si>
  <si>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</si>
  <si>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</si>
  <si>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</si>
  <si>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</si>
  <si>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</si>
  <si>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 xml:space="preserve">YEAR </t>
  </si>
  <si>
    <t xml:space="preserve">Forecast </t>
  </si>
  <si>
    <t>Forecast</t>
  </si>
  <si>
    <t>Total</t>
  </si>
  <si>
    <t>Revenues</t>
  </si>
  <si>
    <t>Operating Grants</t>
  </si>
  <si>
    <t>Capital Grants</t>
  </si>
  <si>
    <t>Tuition and Other Student Fees</t>
  </si>
  <si>
    <t>Contractual and Other Fee for Services</t>
  </si>
  <si>
    <t>Ancilary Revenue</t>
  </si>
  <si>
    <t>Other Revenue</t>
  </si>
  <si>
    <t>Wellness Centre Revenue</t>
  </si>
  <si>
    <t xml:space="preserve">Sioux Lookout Campus Collocation </t>
  </si>
  <si>
    <t>a</t>
  </si>
  <si>
    <t>Total Revenues</t>
  </si>
  <si>
    <t>These are all correct</t>
  </si>
  <si>
    <t>&gt;&gt;&gt;&gt;&gt;&gt;</t>
  </si>
  <si>
    <t>Expenses</t>
  </si>
  <si>
    <t>Salaries&amp;Benefits</t>
  </si>
  <si>
    <t>Utilities</t>
  </si>
  <si>
    <t>Services</t>
  </si>
  <si>
    <t>Supplies and Minor Equipment</t>
  </si>
  <si>
    <t>Building, Equipment &amp; Grounds Maintenance</t>
  </si>
  <si>
    <t>Ancilary Services Expenditures</t>
  </si>
  <si>
    <t>Other Expenditures excl. Interest Expense</t>
  </si>
  <si>
    <t xml:space="preserve"> Wellness Centre Expenses</t>
  </si>
  <si>
    <t xml:space="preserve"> Sioux Lookout Campus Expenses</t>
  </si>
  <si>
    <t>b</t>
  </si>
  <si>
    <t>Total Expenses</t>
  </si>
  <si>
    <t>correct</t>
  </si>
  <si>
    <t>c=a-b</t>
  </si>
  <si>
    <t>Earnings Before Interest &amp; Tax</t>
  </si>
  <si>
    <t>d</t>
  </si>
  <si>
    <t>Interest Expense $10.6 M Loan</t>
  </si>
  <si>
    <t>e=d-e</t>
  </si>
  <si>
    <t>Net Operating Income/Loss</t>
  </si>
  <si>
    <t>Financing</t>
  </si>
  <si>
    <t>Debt Repayment</t>
  </si>
  <si>
    <t>Increase in Debt</t>
  </si>
  <si>
    <t xml:space="preserve">Other </t>
  </si>
  <si>
    <t>f</t>
  </si>
  <si>
    <t>Total Financing Activities</t>
  </si>
  <si>
    <t>Capital Activities</t>
  </si>
  <si>
    <t>Cash outflows for Capital Asset Additions</t>
  </si>
  <si>
    <t>College  Contributions - Academic portion of Wellness centre</t>
  </si>
  <si>
    <t>g</t>
  </si>
  <si>
    <t>Total Capital Activies</t>
  </si>
  <si>
    <t>h=e+f+g</t>
  </si>
  <si>
    <t>Net Cash Flow</t>
  </si>
  <si>
    <t>Opening Cash Balance</t>
  </si>
  <si>
    <t>Closing Cash Balance</t>
  </si>
  <si>
    <t xml:space="preserve">Purchase Card Usage - N/A - </t>
  </si>
  <si>
    <t>Expense 1 (these expense lines should be referenced from Expenses above)</t>
  </si>
  <si>
    <t>Expense 2</t>
  </si>
  <si>
    <t>…</t>
  </si>
  <si>
    <t>.</t>
  </si>
  <si>
    <t>h</t>
  </si>
  <si>
    <t>Total Expenses on Purchase Card</t>
  </si>
  <si>
    <t>i=h/b</t>
  </si>
  <si>
    <t>% of Total Expenses</t>
  </si>
  <si>
    <t>j=h/a</t>
  </si>
  <si>
    <t>% of Total Revenue</t>
  </si>
  <si>
    <t>Assummptions for Operation Period</t>
  </si>
  <si>
    <t>- Please clearly list all assumptions used in the forecast</t>
  </si>
  <si>
    <t>Inflationary increase on operating expensese averaged to 1.5% ; in those years applicable, as some expenses are discretionary; therefore, no annual increase</t>
  </si>
  <si>
    <t>Operating expenses starting point is our 3 year forecast, adjusted for known changes in the upcoming years (savings from restructuing etc)</t>
  </si>
  <si>
    <t>Salary annual increase averaged to 2% per year; however, there are years with reductions, as the College realizes continued realignment of operations required to offset the reduction of operating grants and the variance between inflationary increases vs static funding.</t>
  </si>
  <si>
    <t>Additionally, with changes in delivery - ie: more online and collarboration between Northern Colleges (current initiative), additional savings should be realized</t>
  </si>
  <si>
    <t>No Capital Grants  and Capital Expenses included in Operating Budget</t>
  </si>
  <si>
    <t>Capital Contributions</t>
  </si>
  <si>
    <t>NOHFC Funding  - grant</t>
  </si>
  <si>
    <t>SUCCI Lump Sum contribution  - reserve at April 1st 2017</t>
  </si>
  <si>
    <t>OFA Loan  - repayable by Student Union (SUCCI) net amount</t>
  </si>
  <si>
    <t>OFA Loan - repayable by Confederation College</t>
  </si>
  <si>
    <t>Total OFA Loan Request</t>
  </si>
  <si>
    <t>Balances - Checking - Total Principal &amp; Interest Payments</t>
  </si>
  <si>
    <t>Tuition Fees subject to 3% overall increase</t>
  </si>
  <si>
    <t xml:space="preserve">Other Fees subject to 3% annual increase </t>
  </si>
  <si>
    <t>Less: Tuition Fees attributed to Wellness Centre for Academic Fitness component</t>
  </si>
  <si>
    <t>DSCR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</si>
</sst>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Updated:&quot;\ [$-409]d\-mmm\-yyyy;@"/>
    <numFmt numFmtId="166" formatCode="0.0%"/>
    <numFmt numFmtId="167" formatCode="_-* #,##0_-;\-* #,##0_-;_-* &quot;-&quot;??_-;_-@_-"/>
    <numFmt numFmtId="171" formatCode="[$-40C]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4.9989318521683403E-2"/>
      <name val="Arial"/>
      <family val="2"/>
    </font>
    <font>
      <u/>
      <sz val="11"/>
      <color theme="1"/>
      <name val="Calibri"/>
      <family val="2"/>
      <scheme val="minor"/>
    </font>
    <font>
      <sz val="9"/>
      <color indexed="81"/>
      <name val="Tahom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color theme="4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protection locked="0"/>
    </xf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3" applyFont="1"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165" fontId="6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0" fillId="0" borderId="0" xfId="0" applyFont="1"/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/>
    <xf numFmtId="0" fontId="10" fillId="0" borderId="2" xfId="0" applyFont="1" applyBorder="1"/>
    <xf numFmtId="0" fontId="10" fillId="0" borderId="0" xfId="0" applyFont="1" applyAlignment="1">
      <alignment horizontal="left" indent="2"/>
    </xf>
    <xf numFmtId="164" fontId="10" fillId="0" borderId="0" xfId="1" applyFont="1" applyBorder="1" applyAlignment="1">
      <alignment horizontal="left" indent="2"/>
    </xf>
    <xf numFmtId="164" fontId="10" fillId="0" borderId="2" xfId="1" applyFont="1" applyBorder="1"/>
    <xf numFmtId="164" fontId="10" fillId="0" borderId="0" xfId="1" applyFont="1" applyBorder="1"/>
    <xf numFmtId="164" fontId="10" fillId="0" borderId="0" xfId="1" applyFont="1" applyFill="1" applyBorder="1"/>
    <xf numFmtId="164" fontId="10" fillId="0" borderId="0" xfId="1" applyFont="1"/>
    <xf numFmtId="164" fontId="10" fillId="0" borderId="2" xfId="1" applyFont="1" applyFill="1" applyBorder="1"/>
    <xf numFmtId="0" fontId="11" fillId="2" borderId="3" xfId="0" applyFont="1" applyFill="1" applyBorder="1"/>
    <xf numFmtId="164" fontId="11" fillId="2" borderId="3" xfId="1" applyFont="1" applyFill="1" applyBorder="1"/>
    <xf numFmtId="164" fontId="11" fillId="4" borderId="3" xfId="1" applyFont="1" applyFill="1" applyBorder="1"/>
    <xf numFmtId="164" fontId="12" fillId="0" borderId="0" xfId="1" applyFont="1" applyBorder="1"/>
    <xf numFmtId="164" fontId="10" fillId="0" borderId="0" xfId="1" applyFont="1" applyBorder="1" applyAlignment="1">
      <alignment horizontal="left" vertical="center" indent="2"/>
    </xf>
    <xf numFmtId="164" fontId="11" fillId="0" borderId="3" xfId="1" applyFont="1" applyFill="1" applyBorder="1"/>
    <xf numFmtId="0" fontId="11" fillId="0" borderId="0" xfId="0" applyFont="1" applyAlignment="1">
      <alignment horizontal="left"/>
    </xf>
    <xf numFmtId="164" fontId="11" fillId="0" borderId="0" xfId="1" applyFont="1" applyBorder="1" applyAlignment="1">
      <alignment horizontal="left"/>
    </xf>
    <xf numFmtId="43" fontId="10" fillId="0" borderId="2" xfId="1" applyNumberFormat="1" applyFont="1" applyBorder="1"/>
    <xf numFmtId="43" fontId="10" fillId="0" borderId="2" xfId="1" applyNumberFormat="1" applyFont="1" applyFill="1" applyBorder="1"/>
    <xf numFmtId="43" fontId="10" fillId="0" borderId="0" xfId="1" applyNumberFormat="1" applyFont="1" applyBorder="1"/>
    <xf numFmtId="0" fontId="11" fillId="0" borderId="3" xfId="0" applyFont="1" applyBorder="1"/>
    <xf numFmtId="164" fontId="10" fillId="0" borderId="3" xfId="1" applyFont="1" applyFill="1" applyBorder="1"/>
    <xf numFmtId="164" fontId="11" fillId="0" borderId="0" xfId="1" applyFont="1" applyFill="1" applyBorder="1"/>
    <xf numFmtId="164" fontId="10" fillId="5" borderId="0" xfId="1" applyFont="1" applyFill="1" applyBorder="1"/>
    <xf numFmtId="43" fontId="10" fillId="0" borderId="0" xfId="1" applyNumberFormat="1" applyFont="1" applyFill="1" applyBorder="1"/>
    <xf numFmtId="2" fontId="0" fillId="0" borderId="0" xfId="0" applyNumberFormat="1"/>
    <xf numFmtId="0" fontId="11" fillId="5" borderId="0" xfId="0" applyFont="1" applyFill="1"/>
    <xf numFmtId="0" fontId="11" fillId="2" borderId="4" xfId="0" applyFont="1" applyFill="1" applyBorder="1"/>
    <xf numFmtId="164" fontId="11" fillId="2" borderId="4" xfId="1" applyFont="1" applyFill="1" applyBorder="1"/>
    <xf numFmtId="164" fontId="11" fillId="0" borderId="0" xfId="1" applyFont="1" applyBorder="1"/>
    <xf numFmtId="164" fontId="10" fillId="0" borderId="0" xfId="1" applyFont="1" applyFill="1"/>
    <xf numFmtId="0" fontId="11" fillId="2" borderId="0" xfId="0" applyFont="1" applyFill="1"/>
    <xf numFmtId="0" fontId="10" fillId="2" borderId="0" xfId="0" applyFont="1" applyFill="1"/>
    <xf numFmtId="0" fontId="10" fillId="0" borderId="0" xfId="0" quotePrefix="1" applyFont="1"/>
    <xf numFmtId="0" fontId="6" fillId="0" borderId="0" xfId="0" quotePrefix="1" applyFont="1"/>
    <xf numFmtId="0" fontId="6" fillId="0" borderId="0" xfId="0" applyFont="1"/>
    <xf numFmtId="166" fontId="0" fillId="0" borderId="0" xfId="2" applyNumberFormat="1" applyFont="1"/>
    <xf numFmtId="166" fontId="0" fillId="0" borderId="0" xfId="2" applyNumberFormat="1" applyFont="1" applyFill="1"/>
    <xf numFmtId="9" fontId="0" fillId="0" borderId="0" xfId="0" applyNumberFormat="1"/>
    <xf numFmtId="9" fontId="0" fillId="0" borderId="0" xfId="2" applyFont="1"/>
    <xf numFmtId="9" fontId="0" fillId="0" borderId="0" xfId="2" applyFont="1" applyFill="1"/>
    <xf numFmtId="0" fontId="13" fillId="0" borderId="0" xfId="0" applyFont="1"/>
    <xf numFmtId="167" fontId="0" fillId="0" borderId="0" xfId="1" applyNumberFormat="1" applyFont="1"/>
    <xf numFmtId="167" fontId="0" fillId="0" borderId="4" xfId="1" applyNumberFormat="1" applyFont="1" applyBorder="1"/>
    <xf numFmtId="167" fontId="0" fillId="0" borderId="4" xfId="0" applyNumberFormat="1" applyBorder="1"/>
    <xf numFmtId="164" fontId="0" fillId="0" borderId="0" xfId="0" applyNumberFormat="1"/>
    <xf numFmtId="164" fontId="0" fillId="0" borderId="0" xfId="1" applyFont="1"/>
    <xf numFmtId="164" fontId="10" fillId="0" borderId="0" xfId="1" applyFont="1" applyFill="1" applyBorder="1" applyAlignment="1">
      <alignment horizontal="left" indent="2"/>
    </xf>
    <xf numFmtId="0" fontId="0" fillId="5" borderId="0" xfId="0" applyFill="1"/>
    <xf numFmtId="0" fontId="10" fillId="3" borderId="0" xfId="0" applyFont="1" applyFill="1" applyAlignment="1">
      <alignment horizontal="center"/>
    </xf>
    <xf numFmtId="164" fontId="10" fillId="5" borderId="2" xfId="1" applyFont="1" applyFill="1" applyBorder="1"/>
    <xf numFmtId="0" fontId="4" fillId="5" borderId="0" xfId="0" applyFont="1" applyFill="1" applyAlignment="1">
      <alignment horizontal="center"/>
    </xf>
    <xf numFmtId="0" fontId="8" fillId="5" borderId="0" xfId="0" applyFont="1" applyFill="1" applyProtection="1">
      <protection locked="0"/>
    </xf>
    <xf numFmtId="0" fontId="10" fillId="5" borderId="0" xfId="0" applyFont="1" applyFill="1"/>
    <xf numFmtId="0" fontId="11" fillId="5" borderId="0" xfId="0" applyFont="1" applyFill="1" applyAlignment="1">
      <alignment horizontal="center" vertical="center"/>
    </xf>
    <xf numFmtId="164" fontId="11" fillId="5" borderId="3" xfId="1" applyFont="1" applyFill="1" applyBorder="1"/>
    <xf numFmtId="43" fontId="10" fillId="5" borderId="2" xfId="1" applyNumberFormat="1" applyFont="1" applyFill="1" applyBorder="1"/>
    <xf numFmtId="164" fontId="10" fillId="5" borderId="3" xfId="1" applyFont="1" applyFill="1" applyBorder="1"/>
    <xf numFmtId="164" fontId="11" fillId="5" borderId="4" xfId="1" applyFont="1" applyFill="1" applyBorder="1"/>
    <xf numFmtId="164" fontId="11" fillId="5" borderId="0" xfId="1" applyFont="1" applyFill="1" applyBorder="1"/>
    <xf numFmtId="0" fontId="6" fillId="5" borderId="0" xfId="0" applyFont="1" applyFill="1"/>
    <xf numFmtId="166" fontId="0" fillId="5" borderId="0" xfId="2" applyNumberFormat="1" applyFont="1" applyFill="1"/>
    <xf numFmtId="9" fontId="0" fillId="5" borderId="0" xfId="2" applyFont="1" applyFill="1"/>
    <xf numFmtId="164" fontId="0" fillId="5" borderId="0" xfId="0" applyNumberFormat="1" applyFill="1"/>
    <xf numFmtId="164" fontId="10" fillId="5" borderId="0" xfId="1" applyFont="1" applyFill="1" applyBorder="1" applyAlignment="1">
      <alignment horizontal="right"/>
    </xf>
    <xf numFmtId="164" fontId="10" fillId="5" borderId="2" xfId="1" applyFont="1" applyFill="1" applyBorder="1" applyAlignment="1">
      <alignment horizontal="right"/>
    </xf>
    <xf numFmtId="164" fontId="10" fillId="6" borderId="2" xfId="1" applyFont="1" applyFill="1" applyBorder="1"/>
    <xf numFmtId="0" fontId="10" fillId="7" borderId="0" xfId="0" applyFont="1" applyFill="1"/>
    <xf numFmtId="0" fontId="10" fillId="7" borderId="0" xfId="0" applyFont="1" applyFill="1" applyAlignment="1">
      <alignment horizontal="left" indent="2"/>
    </xf>
    <xf numFmtId="164" fontId="10" fillId="7" borderId="0" xfId="1" applyFont="1" applyFill="1" applyBorder="1" applyAlignment="1">
      <alignment horizontal="left" indent="2"/>
    </xf>
    <xf numFmtId="164" fontId="10" fillId="7" borderId="2" xfId="1" applyFont="1" applyFill="1" applyBorder="1"/>
    <xf numFmtId="164" fontId="10" fillId="7" borderId="0" xfId="1" applyFont="1" applyFill="1"/>
    <xf numFmtId="10" fontId="10" fillId="7" borderId="2" xfId="2" applyNumberFormat="1" applyFont="1" applyFill="1" applyBorder="1"/>
    <xf numFmtId="0" fontId="18" fillId="0" borderId="0" xfId="0" applyFont="1"/>
    <xf numFmtId="164" fontId="18" fillId="0" borderId="0" xfId="1" applyFont="1" applyBorder="1"/>
    <xf numFmtId="164" fontId="18" fillId="0" borderId="2" xfId="1" applyFont="1" applyBorder="1"/>
    <xf numFmtId="164" fontId="18" fillId="0" borderId="2" xfId="1" applyFont="1" applyFill="1" applyBorder="1"/>
    <xf numFmtId="164" fontId="18" fillId="0" borderId="0" xfId="1" applyFont="1" applyFill="1" applyBorder="1"/>
    <xf numFmtId="164" fontId="18" fillId="0" borderId="0" xfId="1" applyFont="1"/>
    <xf numFmtId="0" fontId="18" fillId="0" borderId="0" xfId="0" applyFont="1" applyAlignment="1">
      <alignment horizontal="left" indent="2"/>
    </xf>
    <xf numFmtId="43" fontId="18" fillId="0" borderId="2" xfId="1" applyNumberFormat="1" applyFont="1" applyBorder="1"/>
    <xf numFmtId="43" fontId="18" fillId="0" borderId="2" xfId="1" applyNumberFormat="1" applyFont="1" applyFill="1" applyBorder="1"/>
    <xf numFmtId="43" fontId="18" fillId="0" borderId="0" xfId="1" applyNumberFormat="1" applyFont="1" applyBorder="1"/>
    <xf numFmtId="9" fontId="10" fillId="0" borderId="2" xfId="2" applyFont="1" applyBorder="1"/>
    <xf numFmtId="0" fontId="19" fillId="0" borderId="0" xfId="0" applyFont="1"/>
    <xf numFmtId="0" fontId="0" fillId="0" borderId="5" xfId="0" applyBorder="1"/>
    <xf numFmtId="0" fontId="19" fillId="2" borderId="0" xfId="0" applyFont="1" applyFill="1"/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vertical="center" wrapText="1"/>
    </xf>
    <xf numFmtId="0" fontId="0" fillId="2" borderId="0" xfId="0" applyFill="1"/>
    <xf numFmtId="0" fontId="10" fillId="3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171" fontId="0" fillId="0" borderId="0" xfId="0" applyNumberFormat="1" applyAlignment="1">
      <alignment horizontal="center"/>
    </xf>
    <xf numFmtId="171" fontId="0" fillId="0" borderId="0" xfId="0" applyNumberFormat="1"/>
  </cellXfs>
  <cellStyles count="10">
    <cellStyle name="Comma" xfId="1" builtinId="3"/>
    <cellStyle name="Comma 2" xfId="5" xr:uid="{00000000-0005-0000-0000-000001000000}"/>
    <cellStyle name="Currency 2" xfId="8" xr:uid="{00000000-0005-0000-0000-000002000000}"/>
    <cellStyle name="Currency 3" xfId="9" xr:uid="{00000000-0005-0000-0000-000003000000}"/>
    <cellStyle name="HeaderTitle" xfId="3" xr:uid="{00000000-0005-0000-0000-000004000000}"/>
    <cellStyle name="Normal" xfId="0" builtinId="0"/>
    <cellStyle name="Normal 2" xfId="4" xr:uid="{00000000-0005-0000-0000-000006000000}"/>
    <cellStyle name="Normal 3" xfId="7" xr:uid="{00000000-0005-0000-0000-000007000000}"/>
    <cellStyle name="Percent" xfId="2" builtinId="5"/>
    <cellStyle name="Percent 2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creation%20Centre%20information\Section%2028%20Proposal%20Documents\Section%2028%20MTCU%20revised%20Jan%202016\Feb%204%202016%20%20Confederation%20College%20Cash%20Flow%20Template%20Wellness%20Centre%20Projec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us1\AppData\Local\Microsoft\Windows\Temporary%20Internet%20Files\Content.Outlook\KIGIVCPF\Section%2028_Approval_Process-OFA_Financing_Append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 13.4"/>
      <sheetName val="Loan Amortization Schedule 13.4"/>
      <sheetName val="Loan Amortization Schedule 4.9"/>
      <sheetName val="Loan Pmt Summary Total"/>
      <sheetName val="Cash Flow College"/>
      <sheetName val="Cash Flow 10.6 OFA"/>
      <sheetName val="Loan Pmt Summary 10.6"/>
      <sheetName val="Loan Pmt Summary 10.6 OFA"/>
      <sheetName val="Loan Amortization Schedule 10.6"/>
      <sheetName val="Loan Amortization Schedule 7.7"/>
      <sheetName val="Loan Amortization Schedule 2.9"/>
      <sheetName val="Loan pmt summary SUCCI"/>
      <sheetName val="Loan pmt summary Total 13.4"/>
      <sheetName val="Loan pmt summary $7.7 at 3.6"/>
      <sheetName val="Cash Flow"/>
      <sheetName val="Debt Servicing Ratio"/>
      <sheetName val="Academic Prog Value"/>
      <sheetName val="Revenue Summary"/>
      <sheetName val="Operating Expenses"/>
      <sheetName val="labour"/>
      <sheetName val="Sheet2"/>
      <sheetName val="Loan Amortization Schedule"/>
      <sheetName val="Loan Amortization Schedule 2.5"/>
      <sheetName val="Loan pmt summary 3100 FT  (2)"/>
      <sheetName val="Cash Flow 7.7M"/>
      <sheetName val="Loan Amortization Schedule $7.7"/>
      <sheetName val="Loan pmt summary 3100 FT  $7.7"/>
      <sheetName val="Loan pmt summary $7.7 variable"/>
      <sheetName val="Loan pmt summary $7.7 at 3.5"/>
      <sheetName val="Loan pmt summary $7.7 at 4%"/>
      <sheetName val="Loan pmt summary $7.7 4w3"/>
      <sheetName val="Loan pmt summary $7.7 at 5%"/>
      <sheetName val="Loan pmt summary $7.7 over 25 y"/>
      <sheetName val="Loan pmt summary 3100 FT "/>
      <sheetName val="Loan pmt summary 3100 FT 4w2"/>
      <sheetName val="Loan pmt summary 3100 FT 4w3"/>
      <sheetName val="Loan pmt summary 3100 FT  3.5"/>
      <sheetName val="Loan pmt summary 3100 FT 5"/>
      <sheetName val="Loan pmt summary 3100 FT 5w3"/>
      <sheetName val="Loan pmt summary 3100 FT  3.6"/>
      <sheetName val="Loan pmt summary"/>
      <sheetName val="Loan pmt summary 3100 FT  2%"/>
      <sheetName val="2015 YE Optg Stmt"/>
      <sheetName val="Enrolment March 2015"/>
      <sheetName val="Sheet5"/>
      <sheetName val="Income Statement"/>
      <sheetName val="Revenues"/>
      <sheetName val="Income Statement of Old Fitness"/>
      <sheetName val="Labour (2)"/>
      <sheetName val="Mid march 2015"/>
      <sheetName val="Sheet1"/>
      <sheetName val="Sheet4"/>
    </sheetNames>
    <sheetDataSet>
      <sheetData sheetId="0"/>
      <sheetData sheetId="1"/>
      <sheetData sheetId="2"/>
      <sheetData sheetId="3"/>
      <sheetData sheetId="4">
        <row r="11">
          <cell r="T11">
            <v>41007933</v>
          </cell>
          <cell r="U11">
            <v>40933298.331565678</v>
          </cell>
          <cell r="V11">
            <v>40492769.186365411</v>
          </cell>
          <cell r="W11">
            <v>40523743.891887307</v>
          </cell>
          <cell r="X11">
            <v>40523743.891887307</v>
          </cell>
          <cell r="Y11">
            <v>40523743.891887307</v>
          </cell>
          <cell r="Z11">
            <v>40523743.891887307</v>
          </cell>
          <cell r="AA11">
            <v>40523743.891887307</v>
          </cell>
          <cell r="AB11">
            <v>40523743.891887307</v>
          </cell>
          <cell r="AC11">
            <v>40523743.891887307</v>
          </cell>
          <cell r="AD11">
            <v>40523743.891887307</v>
          </cell>
          <cell r="AE11">
            <v>40523743.891887307</v>
          </cell>
          <cell r="AF11">
            <v>40523743.891887307</v>
          </cell>
          <cell r="AG11">
            <v>40523743.891887307</v>
          </cell>
          <cell r="AH11">
            <v>40523743.891887307</v>
          </cell>
          <cell r="AI11">
            <v>40523743.891887307</v>
          </cell>
          <cell r="AJ11">
            <v>40523743.891887307</v>
          </cell>
          <cell r="AK11">
            <v>40523743.891887307</v>
          </cell>
          <cell r="AL11">
            <v>40523743.891887307</v>
          </cell>
          <cell r="AM11">
            <v>40523743.891887307</v>
          </cell>
          <cell r="AN11">
            <v>40523743.891887307</v>
          </cell>
          <cell r="AO11">
            <v>40523743.891887307</v>
          </cell>
          <cell r="AP11">
            <v>40523743.891887307</v>
          </cell>
          <cell r="AQ11">
            <v>40523743.891887307</v>
          </cell>
          <cell r="AR11">
            <v>40523743.891887307</v>
          </cell>
        </row>
        <row r="12">
          <cell r="T12">
            <v>0</v>
          </cell>
        </row>
        <row r="13">
          <cell r="T13">
            <v>20889339.695238095</v>
          </cell>
          <cell r="U13">
            <v>21516019.886095237</v>
          </cell>
          <cell r="V13">
            <v>22161500.482678093</v>
          </cell>
          <cell r="W13">
            <v>22826345.497158438</v>
          </cell>
          <cell r="X13">
            <v>23511135.862073194</v>
          </cell>
          <cell r="Y13">
            <v>24216469.93793539</v>
          </cell>
          <cell r="Z13">
            <v>24942964.036073454</v>
          </cell>
          <cell r="AA13">
            <v>25691252.957155656</v>
          </cell>
          <cell r="AB13">
            <v>26461990.54587033</v>
          </cell>
          <cell r="AC13">
            <v>27255850.262246437</v>
          </cell>
          <cell r="AD13">
            <v>28073525.77011383</v>
          </cell>
          <cell r="AE13">
            <v>28915731.543217245</v>
          </cell>
          <cell r="AF13">
            <v>29783203.489513762</v>
          </cell>
          <cell r="AG13">
            <v>30676699.594199177</v>
          </cell>
          <cell r="AH13">
            <v>31597000.582025152</v>
          </cell>
          <cell r="AI13">
            <v>32544910.599485904</v>
          </cell>
          <cell r="AJ13">
            <v>33521257.917470481</v>
          </cell>
          <cell r="AK13">
            <v>34526895.6549946</v>
          </cell>
          <cell r="AL13">
            <v>35562702.524644434</v>
          </cell>
          <cell r="AM13">
            <v>36629583.600383773</v>
          </cell>
          <cell r="AN13">
            <v>37728471.108395286</v>
          </cell>
          <cell r="AO13">
            <v>38860325.241647147</v>
          </cell>
          <cell r="AP13">
            <v>40026134.998896562</v>
          </cell>
          <cell r="AQ13">
            <v>41226919.048863463</v>
          </cell>
          <cell r="AR13">
            <v>42463726.620329365</v>
          </cell>
        </row>
        <row r="14">
          <cell r="T14">
            <v>4109563</v>
          </cell>
          <cell r="U14">
            <v>4232849.8899999997</v>
          </cell>
          <cell r="V14">
            <v>4359835.3866999997</v>
          </cell>
          <cell r="W14">
            <v>4490630.4483009996</v>
          </cell>
          <cell r="X14">
            <v>4625349.36175003</v>
          </cell>
          <cell r="Y14">
            <v>4764109.8426025314</v>
          </cell>
          <cell r="Z14">
            <v>4907033.1378806075</v>
          </cell>
          <cell r="AA14">
            <v>5054244.1320170257</v>
          </cell>
          <cell r="AB14">
            <v>5205871.4559775367</v>
          </cell>
          <cell r="AC14">
            <v>5362047.5996568631</v>
          </cell>
          <cell r="AD14">
            <v>5522909.0276465695</v>
          </cell>
          <cell r="AE14">
            <v>5688596.2984759668</v>
          </cell>
          <cell r="AF14">
            <v>5859254.1874302458</v>
          </cell>
          <cell r="AG14">
            <v>6035031.8130531535</v>
          </cell>
          <cell r="AH14">
            <v>6216082.7674447484</v>
          </cell>
          <cell r="AI14">
            <v>6402565.2504680911</v>
          </cell>
          <cell r="AJ14">
            <v>6594642.2079821341</v>
          </cell>
          <cell r="AK14">
            <v>6792481.4742215984</v>
          </cell>
          <cell r="AL14">
            <v>6996255.9184482461</v>
          </cell>
          <cell r="AM14">
            <v>7206143.596001694</v>
          </cell>
          <cell r="AN14">
            <v>7422327.9038817454</v>
          </cell>
          <cell r="AO14">
            <v>7644997.7409981983</v>
          </cell>
          <cell r="AP14">
            <v>7874347.6732281446</v>
          </cell>
          <cell r="AQ14">
            <v>8110578.1034249896</v>
          </cell>
          <cell r="AR14">
            <v>8353895.44652774</v>
          </cell>
        </row>
        <row r="15">
          <cell r="T15">
            <v>3334111</v>
          </cell>
          <cell r="U15">
            <v>3434134.33</v>
          </cell>
          <cell r="V15">
            <v>3537158.3599</v>
          </cell>
          <cell r="W15">
            <v>3643273.1106970003</v>
          </cell>
          <cell r="X15">
            <v>3752571.3040179103</v>
          </cell>
          <cell r="Y15">
            <v>3865148.4431384476</v>
          </cell>
          <cell r="Z15">
            <v>3981102.8964326009</v>
          </cell>
          <cell r="AA15">
            <v>4100535.9833255792</v>
          </cell>
          <cell r="AB15">
            <v>4223552.0628253464</v>
          </cell>
          <cell r="AC15">
            <v>4350258.6247101072</v>
          </cell>
          <cell r="AD15">
            <v>4480766.3834514106</v>
          </cell>
          <cell r="AE15">
            <v>4615189.3749549529</v>
          </cell>
          <cell r="AF15">
            <v>4753645.0562036019</v>
          </cell>
          <cell r="AG15">
            <v>4896254.4078897098</v>
          </cell>
          <cell r="AH15">
            <v>5043142.040126401</v>
          </cell>
          <cell r="AI15">
            <v>5194436.3013301929</v>
          </cell>
          <cell r="AJ15">
            <v>5350269.3903700989</v>
          </cell>
          <cell r="AK15">
            <v>5510777.4720812021</v>
          </cell>
          <cell r="AL15">
            <v>5676100.7962436387</v>
          </cell>
          <cell r="AM15">
            <v>5846383.820130948</v>
          </cell>
          <cell r="AN15">
            <v>6021775.3347348766</v>
          </cell>
          <cell r="AO15">
            <v>6202428.5947769228</v>
          </cell>
          <cell r="AP15">
            <v>6388501.4526202306</v>
          </cell>
          <cell r="AQ15">
            <v>6580156.4961988376</v>
          </cell>
          <cell r="AR15">
            <v>6777561.1910848031</v>
          </cell>
        </row>
        <row r="16">
          <cell r="T16">
            <v>2546331</v>
          </cell>
          <cell r="U16">
            <v>2622720.9300000002</v>
          </cell>
          <cell r="V16">
            <v>2701402.5579000004</v>
          </cell>
          <cell r="W16">
            <v>2782444.6346370005</v>
          </cell>
          <cell r="X16">
            <v>2865917.9736761106</v>
          </cell>
          <cell r="Y16">
            <v>2951895.5128863938</v>
          </cell>
          <cell r="Z16">
            <v>3040452.3782729856</v>
          </cell>
          <cell r="AA16">
            <v>3131665.9496211754</v>
          </cell>
          <cell r="AB16">
            <v>3225615.9281098107</v>
          </cell>
          <cell r="AC16">
            <v>3322384.4059531051</v>
          </cell>
          <cell r="AD16">
            <v>3422055.9381316984</v>
          </cell>
          <cell r="AE16">
            <v>3524717.6162756495</v>
          </cell>
          <cell r="AF16">
            <v>3630459.1447639191</v>
          </cell>
          <cell r="AG16">
            <v>3739372.9191068369</v>
          </cell>
          <cell r="AH16">
            <v>3851554.1066800421</v>
          </cell>
          <cell r="AI16">
            <v>3967100.7298804433</v>
          </cell>
          <cell r="AJ16">
            <v>4086113.7517768568</v>
          </cell>
          <cell r="AK16">
            <v>4208697.164330163</v>
          </cell>
          <cell r="AL16">
            <v>4334958.079260068</v>
          </cell>
          <cell r="AM16">
            <v>4465006.8216378698</v>
          </cell>
          <cell r="AN16">
            <v>4598957.0262870062</v>
          </cell>
          <cell r="AO16">
            <v>4736925.7370756166</v>
          </cell>
          <cell r="AP16">
            <v>4879033.5091878856</v>
          </cell>
          <cell r="AQ16">
            <v>5025404.5144635225</v>
          </cell>
          <cell r="AR16">
            <v>5176166.6498974282</v>
          </cell>
        </row>
        <row r="17">
          <cell r="T17">
            <v>4163242.5341988318</v>
          </cell>
          <cell r="U17">
            <v>1378487.4873416892</v>
          </cell>
          <cell r="V17">
            <v>1409689.7890788319</v>
          </cell>
          <cell r="W17">
            <v>1436742.159868089</v>
          </cell>
          <cell r="X17">
            <v>1469542.1017810239</v>
          </cell>
          <cell r="Y17">
            <v>1498176.0419513469</v>
          </cell>
          <cell r="Z17">
            <v>1532669.0003267797</v>
          </cell>
          <cell r="AA17">
            <v>1563046.7474534751</v>
          </cell>
          <cell r="AB17">
            <v>1599335.8269939718</v>
          </cell>
          <cell r="AC17">
            <v>1631563.5789206831</v>
          </cell>
          <cell r="AD17">
            <v>1669758.1634051958</v>
          </cell>
          <cell r="AE17">
            <v>1703948.5854242439</v>
          </cell>
          <cell r="AF17">
            <v>1744164.7201038634</v>
          </cell>
          <cell r="AG17">
            <v>1780437.3388238715</v>
          </cell>
          <cell r="AH17">
            <v>1822798.1361054799</v>
          </cell>
          <cell r="AI17">
            <v>1861279.7573055364</v>
          </cell>
          <cell r="AJ17">
            <v>1905915.8271415948</v>
          </cell>
          <cell r="AK17">
            <v>1946740.9790727349</v>
          </cell>
          <cell r="AL17">
            <v>1993790.8855618089</v>
          </cell>
          <cell r="AM17">
            <v>2037102.2892455556</v>
          </cell>
          <cell r="AN17">
            <v>2086713.0350398147</v>
          </cell>
          <cell r="AO17">
            <v>2132662.1032079011</v>
          </cell>
          <cell r="AP17">
            <v>2184989.6434210301</v>
          </cell>
          <cell r="AQ17">
            <v>2233737.0098405536</v>
          </cell>
          <cell r="AR17">
            <v>2288946.7972526625</v>
          </cell>
        </row>
        <row r="18"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T22">
            <v>48413760</v>
          </cell>
          <cell r="U22">
            <v>49382035.200000003</v>
          </cell>
          <cell r="V22">
            <v>50369675.904000007</v>
          </cell>
          <cell r="W22">
            <v>51377069.42208001</v>
          </cell>
          <cell r="X22">
            <v>51904610.81052161</v>
          </cell>
          <cell r="Y22">
            <v>52942703.026732042</v>
          </cell>
          <cell r="Z22">
            <v>54001557.087266684</v>
          </cell>
          <cell r="AA22">
            <v>55081588.22901202</v>
          </cell>
          <cell r="AB22">
            <v>55683219.993592262</v>
          </cell>
          <cell r="AC22">
            <v>56796884.393464111</v>
          </cell>
          <cell r="AD22">
            <v>57932822.081333391</v>
          </cell>
          <cell r="AE22">
            <v>59091478.522960059</v>
          </cell>
          <cell r="AF22">
            <v>60273308.093419261</v>
          </cell>
          <cell r="AG22">
            <v>61478774.255287647</v>
          </cell>
          <cell r="AH22">
            <v>62708349.7403934</v>
          </cell>
          <cell r="AI22">
            <v>63962516.735201269</v>
          </cell>
          <cell r="AJ22">
            <v>65241767.069905296</v>
          </cell>
          <cell r="AK22">
            <v>66546602.411303401</v>
          </cell>
          <cell r="AL22">
            <v>67877534.459529474</v>
          </cell>
          <cell r="AM22">
            <v>69235085.148720071</v>
          </cell>
          <cell r="AN22">
            <v>70619786.85169448</v>
          </cell>
          <cell r="AO22">
            <v>72032182.588728368</v>
          </cell>
          <cell r="AP22">
            <v>73472826.240502939</v>
          </cell>
          <cell r="AQ22">
            <v>74942282.765312999</v>
          </cell>
          <cell r="AR22">
            <v>76441128.420619264</v>
          </cell>
        </row>
        <row r="23">
          <cell r="T23">
            <v>1425883.68</v>
          </cell>
          <cell r="U23">
            <v>1447271.9351999997</v>
          </cell>
          <cell r="V23">
            <v>1468981.0142279996</v>
          </cell>
          <cell r="W23">
            <v>1491015.7294414195</v>
          </cell>
          <cell r="X23">
            <v>1513380.9653830407</v>
          </cell>
          <cell r="Y23">
            <v>1536081.6798637861</v>
          </cell>
          <cell r="Z23">
            <v>1559122.9050617428</v>
          </cell>
          <cell r="AA23">
            <v>1582509.7486376688</v>
          </cell>
          <cell r="AB23">
            <v>1606247.3948672337</v>
          </cell>
          <cell r="AC23">
            <v>1630341.1057902421</v>
          </cell>
          <cell r="AD23">
            <v>1654796.2223770956</v>
          </cell>
          <cell r="AE23">
            <v>1679618.1657127519</v>
          </cell>
          <cell r="AF23">
            <v>1704812.438198443</v>
          </cell>
          <cell r="AG23">
            <v>1730384.6247714194</v>
          </cell>
          <cell r="AH23">
            <v>1756340.3941429905</v>
          </cell>
          <cell r="AI23">
            <v>1782685.5000551352</v>
          </cell>
          <cell r="AJ23">
            <v>1809425.782555962</v>
          </cell>
          <cell r="AK23">
            <v>1836567.1692943012</v>
          </cell>
          <cell r="AL23">
            <v>1864115.6768337155</v>
          </cell>
          <cell r="AM23">
            <v>1892077.4119862211</v>
          </cell>
          <cell r="AN23">
            <v>1920458.5731660142</v>
          </cell>
          <cell r="AO23">
            <v>1949265.4517635042</v>
          </cell>
          <cell r="AP23">
            <v>1978504.4335399566</v>
          </cell>
          <cell r="AQ23">
            <v>2008182.0000430557</v>
          </cell>
          <cell r="AR23">
            <v>2038304.7300437014</v>
          </cell>
        </row>
        <row r="24">
          <cell r="T24">
            <v>5480674.1849999996</v>
          </cell>
          <cell r="U24">
            <v>5480674.1849999996</v>
          </cell>
          <cell r="V24">
            <v>5562884.2977749994</v>
          </cell>
          <cell r="W24">
            <v>5562884.2977749994</v>
          </cell>
          <cell r="X24">
            <v>5646327.5622416241</v>
          </cell>
          <cell r="Y24">
            <v>5646327.5622416241</v>
          </cell>
          <cell r="Z24">
            <v>5731022.4756752476</v>
          </cell>
          <cell r="AA24">
            <v>5731022.4756752476</v>
          </cell>
          <cell r="AB24">
            <v>5816987.8128103754</v>
          </cell>
          <cell r="AC24">
            <v>5816987.8128103754</v>
          </cell>
          <cell r="AD24">
            <v>5904242.6300025303</v>
          </cell>
          <cell r="AE24">
            <v>5904242.6300025303</v>
          </cell>
          <cell r="AF24">
            <v>5992806.2694525672</v>
          </cell>
          <cell r="AG24">
            <v>5992806.2694525672</v>
          </cell>
          <cell r="AH24">
            <v>6082698.3634943552</v>
          </cell>
          <cell r="AI24">
            <v>6082698.3634943552</v>
          </cell>
          <cell r="AJ24">
            <v>6173938.8389467699</v>
          </cell>
          <cell r="AK24">
            <v>6173938.8389467699</v>
          </cell>
          <cell r="AL24">
            <v>6266547.9215309713</v>
          </cell>
          <cell r="AM24">
            <v>6266547.9215309713</v>
          </cell>
          <cell r="AN24">
            <v>6360546.1403539348</v>
          </cell>
          <cell r="AO24">
            <v>6360546.1403539348</v>
          </cell>
          <cell r="AP24">
            <v>6455954.332459243</v>
          </cell>
          <cell r="AQ24">
            <v>6455954.332459243</v>
          </cell>
          <cell r="AR24">
            <v>6552793.6474461313</v>
          </cell>
        </row>
        <row r="25">
          <cell r="T25">
            <v>7898649</v>
          </cell>
          <cell r="U25">
            <v>7898649</v>
          </cell>
          <cell r="V25">
            <v>8017128.7349999994</v>
          </cell>
          <cell r="W25">
            <v>8017128.7349999994</v>
          </cell>
          <cell r="X25">
            <v>8137385.6660249988</v>
          </cell>
          <cell r="Y25">
            <v>8037385.6660249988</v>
          </cell>
          <cell r="Z25">
            <v>8157946.4510153728</v>
          </cell>
          <cell r="AA25">
            <v>8157946.4510153728</v>
          </cell>
          <cell r="AB25">
            <v>8180315.6477806028</v>
          </cell>
          <cell r="AC25">
            <v>8180315.6477806028</v>
          </cell>
          <cell r="AD25">
            <v>8303020.3824973106</v>
          </cell>
          <cell r="AE25">
            <v>8303020.3824973106</v>
          </cell>
          <cell r="AF25">
            <v>8427565.6882347688</v>
          </cell>
          <cell r="AG25">
            <v>8427565.6882347688</v>
          </cell>
          <cell r="AH25">
            <v>8553979.1735582892</v>
          </cell>
          <cell r="AI25">
            <v>8553979.1735582892</v>
          </cell>
          <cell r="AJ25">
            <v>8682288.8611616623</v>
          </cell>
          <cell r="AK25">
            <v>8682288.8611616623</v>
          </cell>
          <cell r="AL25">
            <v>8812523.1940790862</v>
          </cell>
          <cell r="AM25">
            <v>8812523.1940790862</v>
          </cell>
          <cell r="AN25">
            <v>8944711.0419902708</v>
          </cell>
          <cell r="AO25">
            <v>8944711.0419902708</v>
          </cell>
          <cell r="AP25">
            <v>9078881.7076201234</v>
          </cell>
          <cell r="AQ25">
            <v>9078881.7076201234</v>
          </cell>
          <cell r="AR25">
            <v>9215064.9332344253</v>
          </cell>
        </row>
        <row r="26">
          <cell r="T26">
            <v>1906796</v>
          </cell>
          <cell r="U26">
            <v>1906796</v>
          </cell>
          <cell r="V26">
            <v>1935397.9399999997</v>
          </cell>
          <cell r="W26">
            <v>1935397.9399999997</v>
          </cell>
          <cell r="X26">
            <v>1964428.9090999996</v>
          </cell>
          <cell r="Y26">
            <v>1964428.9090999996</v>
          </cell>
          <cell r="Z26">
            <v>1993895.3427364994</v>
          </cell>
          <cell r="AA26">
            <v>1993895.3427364994</v>
          </cell>
          <cell r="AB26">
            <v>2023803.7728775467</v>
          </cell>
          <cell r="AC26">
            <v>2023803.7728775467</v>
          </cell>
          <cell r="AD26">
            <v>2054160.8294707097</v>
          </cell>
          <cell r="AE26">
            <v>2054160.8294707097</v>
          </cell>
          <cell r="AF26">
            <v>2084973.2419127701</v>
          </cell>
          <cell r="AG26">
            <v>2084973.2419127701</v>
          </cell>
          <cell r="AH26">
            <v>2116247.8405414615</v>
          </cell>
          <cell r="AI26">
            <v>2116247.8405414615</v>
          </cell>
          <cell r="AJ26">
            <v>2147991.5581495832</v>
          </cell>
          <cell r="AK26">
            <v>2147991.5581495832</v>
          </cell>
          <cell r="AL26">
            <v>2180211.4315218269</v>
          </cell>
          <cell r="AM26">
            <v>2180211.4315218269</v>
          </cell>
          <cell r="AN26">
            <v>2212914.6029946539</v>
          </cell>
          <cell r="AO26">
            <v>2212914.6029946539</v>
          </cell>
          <cell r="AP26">
            <v>2246108.3220395735</v>
          </cell>
          <cell r="AQ26">
            <v>2246108.3220395735</v>
          </cell>
          <cell r="AR26">
            <v>2279799.9468701668</v>
          </cell>
        </row>
        <row r="27">
          <cell r="T27">
            <v>2781783.0115</v>
          </cell>
          <cell r="U27">
            <v>2781783.0115</v>
          </cell>
          <cell r="V27">
            <v>2823509.7566724997</v>
          </cell>
          <cell r="W27">
            <v>2823509.7566724997</v>
          </cell>
          <cell r="X27">
            <v>2865862.4030225868</v>
          </cell>
          <cell r="Y27">
            <v>2865862.4030225868</v>
          </cell>
          <cell r="Z27">
            <v>2908850.3390679252</v>
          </cell>
          <cell r="AA27">
            <v>2908850.3390679252</v>
          </cell>
          <cell r="AB27">
            <v>2952483.0941539439</v>
          </cell>
          <cell r="AC27">
            <v>2952483.0941539439</v>
          </cell>
          <cell r="AD27">
            <v>2996770.3405662528</v>
          </cell>
          <cell r="AE27">
            <v>2996770.3405662528</v>
          </cell>
          <cell r="AF27">
            <v>3041721.8956747465</v>
          </cell>
          <cell r="AG27">
            <v>3041721.8956747465</v>
          </cell>
          <cell r="AH27">
            <v>3087347.7241098676</v>
          </cell>
          <cell r="AI27">
            <v>3087347.7241098676</v>
          </cell>
          <cell r="AJ27">
            <v>3133657.9399715154</v>
          </cell>
          <cell r="AK27">
            <v>3133657.9399715154</v>
          </cell>
          <cell r="AL27">
            <v>3180662.8090710877</v>
          </cell>
          <cell r="AM27">
            <v>3180662.8090710877</v>
          </cell>
          <cell r="AN27">
            <v>3228372.7512071538</v>
          </cell>
          <cell r="AO27">
            <v>3228372.7512071538</v>
          </cell>
          <cell r="AP27">
            <v>3276798.3424752606</v>
          </cell>
          <cell r="AQ27">
            <v>3276798.3424752606</v>
          </cell>
          <cell r="AR27">
            <v>3325950.3176123891</v>
          </cell>
        </row>
        <row r="28">
          <cell r="T28">
            <v>2851267</v>
          </cell>
          <cell r="U28">
            <v>2851267</v>
          </cell>
          <cell r="V28">
            <v>2894036.0049999999</v>
          </cell>
          <cell r="W28">
            <v>2894036.0049999999</v>
          </cell>
          <cell r="X28">
            <v>2937446.5450749998</v>
          </cell>
          <cell r="Y28">
            <v>2887446.5450749998</v>
          </cell>
          <cell r="Z28">
            <v>2930758.2432511244</v>
          </cell>
          <cell r="AA28">
            <v>2930758.2432511244</v>
          </cell>
          <cell r="AB28">
            <v>2924719.6168998908</v>
          </cell>
          <cell r="AC28">
            <v>2924719.6168998908</v>
          </cell>
          <cell r="AD28">
            <v>2968590.4111533887</v>
          </cell>
          <cell r="AE28">
            <v>2968590.4111533887</v>
          </cell>
          <cell r="AF28">
            <v>3013119.2673206893</v>
          </cell>
          <cell r="AG28">
            <v>3013119.2673206893</v>
          </cell>
          <cell r="AH28">
            <v>3058316.0563304992</v>
          </cell>
          <cell r="AI28">
            <v>3058316.0563304992</v>
          </cell>
          <cell r="AJ28">
            <v>3104190.7971754563</v>
          </cell>
          <cell r="AK28">
            <v>3104190.7971754563</v>
          </cell>
          <cell r="AL28">
            <v>3150753.6591330878</v>
          </cell>
          <cell r="AM28">
            <v>3150753.6591330878</v>
          </cell>
          <cell r="AN28">
            <v>3198014.9640200837</v>
          </cell>
          <cell r="AO28">
            <v>3198014.9640200837</v>
          </cell>
          <cell r="AP28">
            <v>3245985.1884803846</v>
          </cell>
          <cell r="AQ28">
            <v>3245985.1884803846</v>
          </cell>
          <cell r="AR28">
            <v>3294674.9663075902</v>
          </cell>
        </row>
        <row r="29">
          <cell r="T29">
            <v>732290.98849999998</v>
          </cell>
          <cell r="U29">
            <v>740447.85332749994</v>
          </cell>
          <cell r="V29">
            <v>751554.57112741238</v>
          </cell>
          <cell r="W29">
            <v>759957.97719432355</v>
          </cell>
          <cell r="X29">
            <v>771357.34685223841</v>
          </cell>
          <cell r="Y29">
            <v>780014.74586752197</v>
          </cell>
          <cell r="Z29">
            <v>791714.96705553459</v>
          </cell>
          <cell r="AA29">
            <v>800634.03595605504</v>
          </cell>
          <cell r="AB29">
            <v>812643.54649539583</v>
          </cell>
          <cell r="AC29">
            <v>821832.19425343454</v>
          </cell>
          <cell r="AD29">
            <v>834159.67716723576</v>
          </cell>
          <cell r="AE29">
            <v>843626.05180376116</v>
          </cell>
          <cell r="AF29">
            <v>856280.4425808175</v>
          </cell>
          <cell r="AG29">
            <v>866032.93839073193</v>
          </cell>
          <cell r="AH29">
            <v>879023.43246659311</v>
          </cell>
          <cell r="AI29">
            <v>889070.697462362</v>
          </cell>
          <cell r="AJ29">
            <v>902406.75792429736</v>
          </cell>
          <cell r="AK29">
            <v>912757.70150456345</v>
          </cell>
          <cell r="AL29">
            <v>926449.06702713168</v>
          </cell>
          <cell r="AM29">
            <v>937112.86787711142</v>
          </cell>
          <cell r="AN29">
            <v>951169.56089526799</v>
          </cell>
          <cell r="AO29">
            <v>962155.67512593826</v>
          </cell>
          <cell r="AP29">
            <v>976588.01025282708</v>
          </cell>
          <cell r="AQ29">
            <v>987906.17978611938</v>
          </cell>
          <cell r="AR29">
            <v>1002724.7724829112</v>
          </cell>
        </row>
        <row r="35">
          <cell r="T35">
            <v>443149.47954281629</v>
          </cell>
        </row>
        <row r="39">
          <cell r="T39">
            <v>-568980.56617555092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1060000</v>
          </cell>
          <cell r="G40">
            <v>0</v>
          </cell>
          <cell r="H40">
            <v>0</v>
          </cell>
          <cell r="I40">
            <v>3180000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2120000</v>
          </cell>
          <cell r="O40">
            <v>0</v>
          </cell>
          <cell r="P40">
            <v>0</v>
          </cell>
          <cell r="Q40">
            <v>0</v>
          </cell>
          <cell r="R40">
            <v>2120000</v>
          </cell>
          <cell r="S40">
            <v>2120000</v>
          </cell>
          <cell r="T40">
            <v>10600000</v>
          </cell>
        </row>
        <row r="45">
          <cell r="C45">
            <v>0</v>
          </cell>
          <cell r="D45">
            <v>0</v>
          </cell>
          <cell r="E45">
            <v>-1060000</v>
          </cell>
          <cell r="F45">
            <v>0</v>
          </cell>
          <cell r="G45">
            <v>0</v>
          </cell>
          <cell r="H45">
            <v>-3180000</v>
          </cell>
          <cell r="I45">
            <v>0</v>
          </cell>
          <cell r="J45">
            <v>-1000000</v>
          </cell>
          <cell r="K45">
            <v>0</v>
          </cell>
          <cell r="L45">
            <v>-2120000</v>
          </cell>
          <cell r="M45">
            <v>0</v>
          </cell>
          <cell r="N45">
            <v>0</v>
          </cell>
          <cell r="O45">
            <v>-1000000</v>
          </cell>
          <cell r="P45">
            <v>0</v>
          </cell>
          <cell r="Q45">
            <v>-2120000</v>
          </cell>
          <cell r="R45">
            <v>-2120000</v>
          </cell>
          <cell r="S45">
            <v>-800000</v>
          </cell>
          <cell r="T45">
            <v>-13400000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</sheetData>
      <sheetData sheetId="5"/>
      <sheetData sheetId="6"/>
      <sheetData sheetId="7"/>
      <sheetData sheetId="8">
        <row r="21">
          <cell r="L21">
            <v>411265.87346932403</v>
          </cell>
        </row>
        <row r="23">
          <cell r="L23">
            <v>400625.0721104627</v>
          </cell>
        </row>
        <row r="25">
          <cell r="L25">
            <v>389554.38237670332</v>
          </cell>
        </row>
        <row r="27">
          <cell r="L27">
            <v>378036.43677769997</v>
          </cell>
        </row>
        <row r="29">
          <cell r="L29">
            <v>366053.166176497</v>
          </cell>
        </row>
        <row r="31">
          <cell r="L31">
            <v>353585.77144300548</v>
          </cell>
        </row>
        <row r="33">
          <cell r="L33">
            <v>340614.69396228087</v>
          </cell>
        </row>
        <row r="35">
          <cell r="L35">
            <v>327119.58495133498</v>
          </cell>
        </row>
        <row r="37">
          <cell r="L37">
            <v>313079.27353634685</v>
          </cell>
        </row>
        <row r="39">
          <cell r="L39">
            <v>298471.73354019329</v>
          </cell>
        </row>
        <row r="41">
          <cell r="L41">
            <v>283274.04892819503</v>
          </cell>
        </row>
        <row r="43">
          <cell r="L43">
            <v>267462.37785787205</v>
          </cell>
        </row>
        <row r="45">
          <cell r="L45">
            <v>251011.91527630808</v>
          </cell>
        </row>
        <row r="47">
          <cell r="L47">
            <v>233896.85400644888</v>
          </cell>
        </row>
        <row r="49">
          <cell r="L49">
            <v>216090.34426128736</v>
          </cell>
        </row>
        <row r="51">
          <cell r="L51">
            <v>197564.45152242135</v>
          </cell>
        </row>
        <row r="53">
          <cell r="L53">
            <v>178290.11271690513</v>
          </cell>
        </row>
        <row r="55">
          <cell r="L55">
            <v>158237.09062364607</v>
          </cell>
        </row>
        <row r="57">
          <cell r="L57">
            <v>137373.92643781932</v>
          </cell>
        </row>
        <row r="59">
          <cell r="L59">
            <v>115667.89041888519</v>
          </cell>
        </row>
        <row r="61">
          <cell r="L61">
            <v>93084.930544786126</v>
          </cell>
        </row>
        <row r="63">
          <cell r="L63">
            <v>69589.619091773449</v>
          </cell>
        </row>
        <row r="65">
          <cell r="L65">
            <v>45145.09705605905</v>
          </cell>
        </row>
        <row r="67">
          <cell r="L67">
            <v>19713.016330101804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</sheetData>
      <sheetData sheetId="18"/>
      <sheetData sheetId="19"/>
      <sheetData sheetId="20"/>
      <sheetData sheetId="21">
        <row r="2">
          <cell r="A2" t="str">
            <v xml:space="preserve">       Loan Amortization  of $8,500,000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</row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</row>
        <row r="5">
          <cell r="A5">
            <v>0</v>
          </cell>
          <cell r="B5" t="str">
            <v>Enter values</v>
          </cell>
          <cell r="C5">
            <v>0</v>
          </cell>
          <cell r="D5">
            <v>0</v>
          </cell>
          <cell r="E5">
            <v>0</v>
          </cell>
          <cell r="F5" t="str">
            <v>Loan summary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A6">
            <v>0</v>
          </cell>
          <cell r="B6">
            <v>0</v>
          </cell>
          <cell r="C6" t="str">
            <v>Loan amount</v>
          </cell>
          <cell r="D6">
            <v>8500000</v>
          </cell>
          <cell r="E6">
            <v>0</v>
          </cell>
          <cell r="F6">
            <v>0</v>
          </cell>
          <cell r="G6" t="str">
            <v>Scheduled payment</v>
          </cell>
          <cell r="H6">
            <v>44866.131425311069</v>
          </cell>
          <cell r="I6">
            <v>0</v>
          </cell>
          <cell r="J6">
            <v>0</v>
          </cell>
        </row>
        <row r="7">
          <cell r="A7">
            <v>0</v>
          </cell>
          <cell r="B7">
            <v>0</v>
          </cell>
          <cell r="C7" t="str">
            <v>Annual interest rate</v>
          </cell>
          <cell r="D7">
            <v>0.04</v>
          </cell>
          <cell r="E7">
            <v>0</v>
          </cell>
          <cell r="F7">
            <v>0</v>
          </cell>
          <cell r="G7" t="str">
            <v>Scheduled number of payments</v>
          </cell>
          <cell r="H7">
            <v>300</v>
          </cell>
          <cell r="I7">
            <v>0</v>
          </cell>
          <cell r="J7">
            <v>0</v>
          </cell>
        </row>
        <row r="8">
          <cell r="A8">
            <v>0</v>
          </cell>
          <cell r="B8">
            <v>0</v>
          </cell>
          <cell r="C8" t="str">
            <v>Loan period in years</v>
          </cell>
          <cell r="D8">
            <v>25</v>
          </cell>
          <cell r="E8">
            <v>0</v>
          </cell>
          <cell r="F8">
            <v>0</v>
          </cell>
          <cell r="G8" t="str">
            <v>Actual number of payments</v>
          </cell>
          <cell r="H8">
            <v>300</v>
          </cell>
          <cell r="I8">
            <v>0</v>
          </cell>
          <cell r="J8">
            <v>0</v>
          </cell>
        </row>
        <row r="9">
          <cell r="A9">
            <v>0</v>
          </cell>
          <cell r="B9">
            <v>0</v>
          </cell>
          <cell r="C9" t="str">
            <v>Number of payments per year</v>
          </cell>
          <cell r="D9">
            <v>12</v>
          </cell>
          <cell r="E9">
            <v>0</v>
          </cell>
          <cell r="F9">
            <v>0</v>
          </cell>
          <cell r="G9" t="str">
            <v>Total early payments</v>
          </cell>
          <cell r="H9">
            <v>0</v>
          </cell>
          <cell r="I9">
            <v>0</v>
          </cell>
          <cell r="J9">
            <v>0</v>
          </cell>
        </row>
        <row r="10">
          <cell r="A10">
            <v>0</v>
          </cell>
          <cell r="B10">
            <v>0</v>
          </cell>
          <cell r="C10" t="str">
            <v>Start date of loan</v>
          </cell>
          <cell r="D10">
            <v>42979</v>
          </cell>
          <cell r="E10">
            <v>0</v>
          </cell>
          <cell r="F10">
            <v>0</v>
          </cell>
          <cell r="G10" t="str">
            <v>Total interest</v>
          </cell>
          <cell r="H10">
            <v>4959839.427593316</v>
          </cell>
          <cell r="I10">
            <v>0</v>
          </cell>
          <cell r="J10">
            <v>0</v>
          </cell>
        </row>
        <row r="11">
          <cell r="A11">
            <v>0</v>
          </cell>
          <cell r="B11">
            <v>0</v>
          </cell>
          <cell r="C11" t="str">
            <v>Optional extra payments</v>
          </cell>
          <cell r="D11">
            <v>0</v>
          </cell>
          <cell r="E11">
            <v>0</v>
          </cell>
          <cell r="F11">
            <v>0</v>
          </cell>
          <cell r="G11" t="str">
            <v>Annual Pmts</v>
          </cell>
          <cell r="H11">
            <v>538393.57710373285</v>
          </cell>
          <cell r="I11">
            <v>0</v>
          </cell>
          <cell r="J11">
            <v>13459839.427593317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>
            <v>0</v>
          </cell>
          <cell r="B13" t="str">
            <v>Lender name: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>PmtNo.</v>
          </cell>
          <cell r="B17" t="str">
            <v>Payment Date</v>
          </cell>
          <cell r="C17" t="str">
            <v>Beginning Balance</v>
          </cell>
          <cell r="D17" t="str">
            <v>Scheduled Payment</v>
          </cell>
          <cell r="E17" t="str">
            <v>Extra Payment</v>
          </cell>
          <cell r="F17" t="str">
            <v>Total Payment</v>
          </cell>
          <cell r="G17" t="str">
            <v>Principal</v>
          </cell>
          <cell r="H17" t="str">
            <v>Interest</v>
          </cell>
          <cell r="I17" t="str">
            <v>Ending Balance</v>
          </cell>
          <cell r="J17" t="str">
            <v>Cumulative Interest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>
            <v>1</v>
          </cell>
          <cell r="B19">
            <v>43009</v>
          </cell>
          <cell r="C19">
            <v>8500000</v>
          </cell>
          <cell r="D19">
            <v>44866.131425311069</v>
          </cell>
          <cell r="E19">
            <v>0</v>
          </cell>
          <cell r="F19">
            <v>44866.131425311069</v>
          </cell>
          <cell r="G19">
            <v>16532.798091977733</v>
          </cell>
          <cell r="H19">
            <v>28333.333333333336</v>
          </cell>
          <cell r="I19">
            <v>8483467.2019080222</v>
          </cell>
          <cell r="J19">
            <v>28333.333333333336</v>
          </cell>
        </row>
        <row r="20">
          <cell r="A20">
            <v>2</v>
          </cell>
          <cell r="B20">
            <v>43040</v>
          </cell>
          <cell r="C20">
            <v>8483467.2019080222</v>
          </cell>
          <cell r="D20">
            <v>44866.131425311069</v>
          </cell>
          <cell r="E20">
            <v>0</v>
          </cell>
          <cell r="F20">
            <v>44866.131425311069</v>
          </cell>
          <cell r="G20">
            <v>16587.907418950992</v>
          </cell>
          <cell r="H20">
            <v>28278.224006360077</v>
          </cell>
          <cell r="I20">
            <v>8466879.2944890708</v>
          </cell>
          <cell r="J20">
            <v>56611.557339693412</v>
          </cell>
        </row>
        <row r="21">
          <cell r="A21">
            <v>3</v>
          </cell>
          <cell r="B21">
            <v>43070</v>
          </cell>
          <cell r="C21">
            <v>8466879.2944890708</v>
          </cell>
          <cell r="D21">
            <v>44866.131425311069</v>
          </cell>
          <cell r="E21">
            <v>0</v>
          </cell>
          <cell r="F21">
            <v>44866.131425311069</v>
          </cell>
          <cell r="G21">
            <v>16643.200443680831</v>
          </cell>
          <cell r="H21">
            <v>28222.930981630238</v>
          </cell>
          <cell r="I21">
            <v>8450236.0940453894</v>
          </cell>
          <cell r="J21">
            <v>84834.488321323646</v>
          </cell>
        </row>
        <row r="22">
          <cell r="A22">
            <v>4</v>
          </cell>
          <cell r="B22">
            <v>43101</v>
          </cell>
          <cell r="C22">
            <v>8450236.0940453894</v>
          </cell>
          <cell r="D22">
            <v>44866.131425311069</v>
          </cell>
          <cell r="E22">
            <v>0</v>
          </cell>
          <cell r="F22">
            <v>44866.131425311069</v>
          </cell>
          <cell r="G22">
            <v>16698.6777784931</v>
          </cell>
          <cell r="H22">
            <v>28167.453646817969</v>
          </cell>
          <cell r="I22">
            <v>8433537.4162668958</v>
          </cell>
          <cell r="J22">
            <v>113001.94196814162</v>
          </cell>
        </row>
        <row r="23">
          <cell r="A23">
            <v>5</v>
          </cell>
          <cell r="B23">
            <v>43132</v>
          </cell>
          <cell r="C23">
            <v>8433537.4162668958</v>
          </cell>
          <cell r="D23">
            <v>44866.131425311069</v>
          </cell>
          <cell r="E23">
            <v>0</v>
          </cell>
          <cell r="F23">
            <v>44866.131425311069</v>
          </cell>
          <cell r="G23">
            <v>16754.340037754748</v>
          </cell>
          <cell r="H23">
            <v>28111.791387556321</v>
          </cell>
          <cell r="I23">
            <v>8416783.0762291402</v>
          </cell>
          <cell r="J23">
            <v>141113.73335569794</v>
          </cell>
        </row>
        <row r="24">
          <cell r="A24">
            <v>6</v>
          </cell>
          <cell r="B24">
            <v>43160</v>
          </cell>
          <cell r="C24">
            <v>8416783.0762291402</v>
          </cell>
          <cell r="D24">
            <v>44866.131425311069</v>
          </cell>
          <cell r="E24">
            <v>0</v>
          </cell>
          <cell r="F24">
            <v>44866.131425311069</v>
          </cell>
          <cell r="G24">
            <v>16810.187837880603</v>
          </cell>
          <cell r="H24">
            <v>28055.943587430465</v>
          </cell>
          <cell r="I24">
            <v>8399972.8883912601</v>
          </cell>
          <cell r="J24">
            <v>169169.6769431284</v>
          </cell>
        </row>
        <row r="25">
          <cell r="A25">
            <v>7</v>
          </cell>
          <cell r="B25">
            <v>43191</v>
          </cell>
          <cell r="C25">
            <v>8399972.8883912601</v>
          </cell>
          <cell r="D25">
            <v>44866.131425311069</v>
          </cell>
          <cell r="E25">
            <v>0</v>
          </cell>
          <cell r="F25">
            <v>44866.131425311069</v>
          </cell>
          <cell r="G25">
            <v>16866.221797340204</v>
          </cell>
          <cell r="H25">
            <v>27999.909627970865</v>
          </cell>
          <cell r="I25">
            <v>8383106.6665939195</v>
          </cell>
          <cell r="J25">
            <v>197169.58657109927</v>
          </cell>
        </row>
        <row r="26">
          <cell r="A26">
            <v>8</v>
          </cell>
          <cell r="B26">
            <v>43221</v>
          </cell>
          <cell r="C26">
            <v>8383106.6665939195</v>
          </cell>
          <cell r="D26">
            <v>44866.131425311069</v>
          </cell>
          <cell r="E26">
            <v>0</v>
          </cell>
          <cell r="F26">
            <v>44866.131425311069</v>
          </cell>
          <cell r="G26">
            <v>16922.442536664668</v>
          </cell>
          <cell r="H26">
            <v>27943.6888886464</v>
          </cell>
          <cell r="I26">
            <v>8366184.2240572544</v>
          </cell>
          <cell r="J26">
            <v>225113.27545974567</v>
          </cell>
        </row>
        <row r="27">
          <cell r="A27">
            <v>9</v>
          </cell>
          <cell r="B27">
            <v>43252</v>
          </cell>
          <cell r="C27">
            <v>8366184.2240572544</v>
          </cell>
          <cell r="D27">
            <v>44866.131425311069</v>
          </cell>
          <cell r="E27">
            <v>0</v>
          </cell>
          <cell r="F27">
            <v>44866.131425311069</v>
          </cell>
          <cell r="G27">
            <v>16978.850678453553</v>
          </cell>
          <cell r="H27">
            <v>27887.280746857516</v>
          </cell>
          <cell r="I27">
            <v>8349205.3733788012</v>
          </cell>
          <cell r="J27">
            <v>253000.55620660319</v>
          </cell>
        </row>
        <row r="28">
          <cell r="A28">
            <v>10</v>
          </cell>
          <cell r="B28">
            <v>43282</v>
          </cell>
          <cell r="C28">
            <v>8349205.3733788012</v>
          </cell>
          <cell r="D28">
            <v>44866.131425311069</v>
          </cell>
          <cell r="E28">
            <v>0</v>
          </cell>
          <cell r="F28">
            <v>44866.131425311069</v>
          </cell>
          <cell r="G28">
            <v>17035.446847381732</v>
          </cell>
          <cell r="H28">
            <v>27830.684577929336</v>
          </cell>
          <cell r="I28">
            <v>8332169.9265314192</v>
          </cell>
          <cell r="J28">
            <v>280831.24078453251</v>
          </cell>
        </row>
        <row r="29">
          <cell r="A29">
            <v>11</v>
          </cell>
          <cell r="B29">
            <v>43313</v>
          </cell>
          <cell r="C29">
            <v>8332169.9265314192</v>
          </cell>
          <cell r="D29">
            <v>44866.131425311069</v>
          </cell>
          <cell r="E29">
            <v>0</v>
          </cell>
          <cell r="F29">
            <v>44866.131425311069</v>
          </cell>
          <cell r="G29">
            <v>17092.231670206336</v>
          </cell>
          <cell r="H29">
            <v>27773.899755104732</v>
          </cell>
          <cell r="I29">
            <v>8315077.6948612127</v>
          </cell>
          <cell r="J29">
            <v>308605.14053963724</v>
          </cell>
        </row>
        <row r="30">
          <cell r="A30">
            <v>12</v>
          </cell>
          <cell r="B30">
            <v>43344</v>
          </cell>
          <cell r="C30">
            <v>8315077.6948612127</v>
          </cell>
          <cell r="D30">
            <v>44866.131425311069</v>
          </cell>
          <cell r="E30">
            <v>0</v>
          </cell>
          <cell r="F30">
            <v>44866.131425311069</v>
          </cell>
          <cell r="G30">
            <v>17149.205775773695</v>
          </cell>
          <cell r="H30">
            <v>27716.925649537374</v>
          </cell>
          <cell r="I30">
            <v>8297928.4890854387</v>
          </cell>
          <cell r="J30">
            <v>336322.0661891746</v>
          </cell>
        </row>
        <row r="31">
          <cell r="A31">
            <v>13</v>
          </cell>
          <cell r="B31">
            <v>43374</v>
          </cell>
          <cell r="C31">
            <v>8297928.4890854387</v>
          </cell>
          <cell r="D31">
            <v>44866.131425311069</v>
          </cell>
          <cell r="E31">
            <v>0</v>
          </cell>
          <cell r="F31">
            <v>44866.131425311069</v>
          </cell>
          <cell r="G31">
            <v>17206.369795026276</v>
          </cell>
          <cell r="H31">
            <v>27659.761630284793</v>
          </cell>
          <cell r="I31">
            <v>8280722.1192904124</v>
          </cell>
          <cell r="J31">
            <v>363981.82781945937</v>
          </cell>
        </row>
        <row r="32">
          <cell r="A32">
            <v>14</v>
          </cell>
          <cell r="B32">
            <v>43405</v>
          </cell>
          <cell r="C32">
            <v>8280722.1192904124</v>
          </cell>
          <cell r="D32">
            <v>44866.131425311069</v>
          </cell>
          <cell r="E32">
            <v>0</v>
          </cell>
          <cell r="F32">
            <v>44866.131425311069</v>
          </cell>
          <cell r="G32">
            <v>17263.724361009696</v>
          </cell>
          <cell r="H32">
            <v>27602.407064301373</v>
          </cell>
          <cell r="I32">
            <v>8263458.3949294025</v>
          </cell>
          <cell r="J32">
            <v>391584.23488376074</v>
          </cell>
        </row>
        <row r="33">
          <cell r="A33">
            <v>15</v>
          </cell>
          <cell r="B33">
            <v>43435</v>
          </cell>
          <cell r="C33">
            <v>8263458.3949294025</v>
          </cell>
          <cell r="D33">
            <v>44866.131425311069</v>
          </cell>
          <cell r="E33">
            <v>0</v>
          </cell>
          <cell r="F33">
            <v>44866.131425311069</v>
          </cell>
          <cell r="G33">
            <v>17321.270108879726</v>
          </cell>
          <cell r="H33">
            <v>27544.861316431343</v>
          </cell>
          <cell r="I33">
            <v>8246137.124820523</v>
          </cell>
          <cell r="J33">
            <v>419129.09620019211</v>
          </cell>
        </row>
        <row r="34">
          <cell r="A34">
            <v>16</v>
          </cell>
          <cell r="B34">
            <v>43466</v>
          </cell>
          <cell r="C34">
            <v>8246137.124820523</v>
          </cell>
          <cell r="D34">
            <v>44866.131425311069</v>
          </cell>
          <cell r="E34">
            <v>0</v>
          </cell>
          <cell r="F34">
            <v>44866.131425311069</v>
          </cell>
          <cell r="G34">
            <v>17379.007675909324</v>
          </cell>
          <cell r="H34">
            <v>27487.123749401744</v>
          </cell>
          <cell r="I34">
            <v>8228758.1171446135</v>
          </cell>
          <cell r="J34">
            <v>446616.21994959388</v>
          </cell>
        </row>
        <row r="35">
          <cell r="A35">
            <v>17</v>
          </cell>
          <cell r="B35">
            <v>43497</v>
          </cell>
          <cell r="C35">
            <v>8228758.1171446135</v>
          </cell>
          <cell r="D35">
            <v>44866.131425311069</v>
          </cell>
          <cell r="E35">
            <v>0</v>
          </cell>
          <cell r="F35">
            <v>44866.131425311069</v>
          </cell>
          <cell r="G35">
            <v>17436.937701495692</v>
          </cell>
          <cell r="H35">
            <v>27429.193723815377</v>
          </cell>
          <cell r="I35">
            <v>8211321.1794431182</v>
          </cell>
          <cell r="J35">
            <v>474045.41367340926</v>
          </cell>
        </row>
        <row r="36">
          <cell r="A36">
            <v>18</v>
          </cell>
          <cell r="B36">
            <v>43525</v>
          </cell>
          <cell r="C36">
            <v>8211321.1794431182</v>
          </cell>
          <cell r="D36">
            <v>44866.131425311069</v>
          </cell>
          <cell r="E36">
            <v>0</v>
          </cell>
          <cell r="F36">
            <v>44866.131425311069</v>
          </cell>
          <cell r="G36">
            <v>17495.060827167337</v>
          </cell>
          <cell r="H36">
            <v>27371.070598143731</v>
          </cell>
          <cell r="I36">
            <v>8193826.1186159505</v>
          </cell>
          <cell r="J36">
            <v>501416.484271553</v>
          </cell>
        </row>
        <row r="37">
          <cell r="A37">
            <v>19</v>
          </cell>
          <cell r="B37">
            <v>43556</v>
          </cell>
          <cell r="C37">
            <v>8193826.1186159505</v>
          </cell>
          <cell r="D37">
            <v>44866.131425311069</v>
          </cell>
          <cell r="E37">
            <v>0</v>
          </cell>
          <cell r="F37">
            <v>44866.131425311069</v>
          </cell>
          <cell r="G37">
            <v>17553.377696591233</v>
          </cell>
          <cell r="H37">
            <v>27312.753728719836</v>
          </cell>
          <cell r="I37">
            <v>8176272.740919359</v>
          </cell>
          <cell r="J37">
            <v>528729.23800027277</v>
          </cell>
        </row>
        <row r="38">
          <cell r="A38">
            <v>20</v>
          </cell>
          <cell r="B38">
            <v>43586</v>
          </cell>
          <cell r="C38">
            <v>8176272.740919359</v>
          </cell>
          <cell r="D38">
            <v>44866.131425311069</v>
          </cell>
          <cell r="E38">
            <v>0</v>
          </cell>
          <cell r="F38">
            <v>44866.131425311069</v>
          </cell>
          <cell r="G38">
            <v>17611.888955579871</v>
          </cell>
          <cell r="H38">
            <v>27254.242469731198</v>
          </cell>
          <cell r="I38">
            <v>8158660.851963779</v>
          </cell>
          <cell r="J38">
            <v>555983.48047000403</v>
          </cell>
        </row>
        <row r="39">
          <cell r="A39">
            <v>21</v>
          </cell>
          <cell r="B39">
            <v>43617</v>
          </cell>
          <cell r="C39">
            <v>8158660.851963779</v>
          </cell>
          <cell r="D39">
            <v>44866.131425311069</v>
          </cell>
          <cell r="E39">
            <v>0</v>
          </cell>
          <cell r="F39">
            <v>44866.131425311069</v>
          </cell>
          <cell r="G39">
            <v>17670.595252098468</v>
          </cell>
          <cell r="H39">
            <v>27195.5361732126</v>
          </cell>
          <cell r="I39">
            <v>8140990.2567116804</v>
          </cell>
          <cell r="J39">
            <v>583179.0166432166</v>
          </cell>
        </row>
        <row r="40">
          <cell r="A40">
            <v>22</v>
          </cell>
          <cell r="B40">
            <v>43647</v>
          </cell>
          <cell r="C40">
            <v>8140990.2567116804</v>
          </cell>
          <cell r="D40">
            <v>44866.131425311069</v>
          </cell>
          <cell r="E40">
            <v>0</v>
          </cell>
          <cell r="F40">
            <v>44866.131425311069</v>
          </cell>
          <cell r="G40">
            <v>17729.497236272135</v>
          </cell>
          <cell r="H40">
            <v>27136.634189038934</v>
          </cell>
          <cell r="I40">
            <v>8123260.7594754081</v>
          </cell>
          <cell r="J40">
            <v>610315.65083225549</v>
          </cell>
        </row>
        <row r="41">
          <cell r="A41">
            <v>23</v>
          </cell>
          <cell r="B41">
            <v>43678</v>
          </cell>
          <cell r="C41">
            <v>8123260.7594754081</v>
          </cell>
          <cell r="D41">
            <v>44866.131425311069</v>
          </cell>
          <cell r="E41">
            <v>0</v>
          </cell>
          <cell r="F41">
            <v>44866.131425311069</v>
          </cell>
          <cell r="G41">
            <v>17788.595560393042</v>
          </cell>
          <cell r="H41">
            <v>27077.535864918027</v>
          </cell>
          <cell r="I41">
            <v>8105472.1639150148</v>
          </cell>
          <cell r="J41">
            <v>637393.18669717351</v>
          </cell>
        </row>
        <row r="42">
          <cell r="A42">
            <v>24</v>
          </cell>
          <cell r="B42">
            <v>43709</v>
          </cell>
          <cell r="C42">
            <v>8105472.1639150148</v>
          </cell>
          <cell r="D42">
            <v>44866.131425311069</v>
          </cell>
          <cell r="E42">
            <v>0</v>
          </cell>
          <cell r="F42">
            <v>44866.131425311069</v>
          </cell>
          <cell r="G42">
            <v>17847.890878927683</v>
          </cell>
          <cell r="H42">
            <v>27018.240546383386</v>
          </cell>
          <cell r="I42">
            <v>8087624.2730360869</v>
          </cell>
          <cell r="J42">
            <v>664411.42724355694</v>
          </cell>
        </row>
        <row r="43">
          <cell r="A43">
            <v>25</v>
          </cell>
          <cell r="B43">
            <v>43739</v>
          </cell>
          <cell r="C43">
            <v>8087624.2730360869</v>
          </cell>
          <cell r="D43">
            <v>44866.131425311069</v>
          </cell>
          <cell r="E43">
            <v>0</v>
          </cell>
          <cell r="F43">
            <v>44866.131425311069</v>
          </cell>
          <cell r="G43">
            <v>17907.38384852411</v>
          </cell>
          <cell r="H43">
            <v>26958.747576786958</v>
          </cell>
          <cell r="I43">
            <v>8069716.8891875632</v>
          </cell>
          <cell r="J43">
            <v>691370.17482034385</v>
          </cell>
        </row>
        <row r="44">
          <cell r="A44">
            <v>26</v>
          </cell>
          <cell r="B44">
            <v>43770</v>
          </cell>
          <cell r="C44">
            <v>8069716.8891875632</v>
          </cell>
          <cell r="D44">
            <v>44866.131425311069</v>
          </cell>
          <cell r="E44">
            <v>0</v>
          </cell>
          <cell r="F44">
            <v>44866.131425311069</v>
          </cell>
          <cell r="G44">
            <v>17967.075128019187</v>
          </cell>
          <cell r="H44">
            <v>26899.056297291881</v>
          </cell>
          <cell r="I44">
            <v>8051749.8140595444</v>
          </cell>
          <cell r="J44">
            <v>718269.23111763573</v>
          </cell>
        </row>
        <row r="45">
          <cell r="A45">
            <v>27</v>
          </cell>
          <cell r="B45">
            <v>43800</v>
          </cell>
          <cell r="C45">
            <v>8051749.8140595444</v>
          </cell>
          <cell r="D45">
            <v>44866.131425311069</v>
          </cell>
          <cell r="E45">
            <v>0</v>
          </cell>
          <cell r="F45">
            <v>44866.131425311069</v>
          </cell>
          <cell r="G45">
            <v>18026.965378445919</v>
          </cell>
          <cell r="H45">
            <v>26839.16604686515</v>
          </cell>
          <cell r="I45">
            <v>8033722.8486810988</v>
          </cell>
          <cell r="J45">
            <v>745108.3971645009</v>
          </cell>
        </row>
        <row r="46">
          <cell r="A46">
            <v>28</v>
          </cell>
          <cell r="B46">
            <v>43831</v>
          </cell>
          <cell r="C46">
            <v>8033722.8486810988</v>
          </cell>
          <cell r="D46">
            <v>44866.131425311069</v>
          </cell>
          <cell r="E46">
            <v>0</v>
          </cell>
          <cell r="F46">
            <v>44866.131425311069</v>
          </cell>
          <cell r="G46">
            <v>18087.05526304074</v>
          </cell>
          <cell r="H46">
            <v>26779.076162270328</v>
          </cell>
          <cell r="I46">
            <v>8015635.7934180582</v>
          </cell>
          <cell r="J46">
            <v>771887.47332677129</v>
          </cell>
        </row>
        <row r="47">
          <cell r="A47">
            <v>29</v>
          </cell>
          <cell r="B47">
            <v>43862</v>
          </cell>
          <cell r="C47">
            <v>8015635.7934180582</v>
          </cell>
          <cell r="D47">
            <v>44866.131425311069</v>
          </cell>
          <cell r="E47">
            <v>0</v>
          </cell>
          <cell r="F47">
            <v>44866.131425311069</v>
          </cell>
          <cell r="G47">
            <v>18147.345447250871</v>
          </cell>
          <cell r="H47">
            <v>26718.785978060198</v>
          </cell>
          <cell r="I47">
            <v>7997488.4479708076</v>
          </cell>
          <cell r="J47">
            <v>798606.2593048315</v>
          </cell>
        </row>
        <row r="48">
          <cell r="A48">
            <v>30</v>
          </cell>
          <cell r="B48">
            <v>43891</v>
          </cell>
          <cell r="C48">
            <v>7997488.4479708076</v>
          </cell>
          <cell r="D48">
            <v>44866.131425311069</v>
          </cell>
          <cell r="E48">
            <v>0</v>
          </cell>
          <cell r="F48">
            <v>44866.131425311069</v>
          </cell>
          <cell r="G48">
            <v>18207.836598741709</v>
          </cell>
          <cell r="H48">
            <v>26658.294826569359</v>
          </cell>
          <cell r="I48">
            <v>7979280.6113720657</v>
          </cell>
          <cell r="J48">
            <v>825264.55413140089</v>
          </cell>
        </row>
        <row r="49">
          <cell r="A49">
            <v>31</v>
          </cell>
          <cell r="B49">
            <v>43922</v>
          </cell>
          <cell r="C49">
            <v>7979280.6113720657</v>
          </cell>
          <cell r="D49">
            <v>44866.131425311069</v>
          </cell>
          <cell r="E49">
            <v>0</v>
          </cell>
          <cell r="F49">
            <v>44866.131425311069</v>
          </cell>
          <cell r="G49">
            <v>18268.529387404185</v>
          </cell>
          <cell r="H49">
            <v>26597.602037906883</v>
          </cell>
          <cell r="I49">
            <v>7961012.0819846615</v>
          </cell>
          <cell r="J49">
            <v>851862.15616930777</v>
          </cell>
        </row>
        <row r="50">
          <cell r="A50">
            <v>32</v>
          </cell>
          <cell r="B50">
            <v>43952</v>
          </cell>
          <cell r="C50">
            <v>7961012.0819846615</v>
          </cell>
          <cell r="D50">
            <v>44866.131425311069</v>
          </cell>
          <cell r="E50">
            <v>0</v>
          </cell>
          <cell r="F50">
            <v>44866.131425311069</v>
          </cell>
          <cell r="G50">
            <v>18329.424485362197</v>
          </cell>
          <cell r="H50">
            <v>26536.706939948872</v>
          </cell>
          <cell r="I50">
            <v>7942682.6574992994</v>
          </cell>
          <cell r="J50">
            <v>878398.86310925661</v>
          </cell>
        </row>
        <row r="51">
          <cell r="A51">
            <v>33</v>
          </cell>
          <cell r="B51">
            <v>43983</v>
          </cell>
          <cell r="C51">
            <v>7942682.6574992994</v>
          </cell>
          <cell r="D51">
            <v>44866.131425311069</v>
          </cell>
          <cell r="E51">
            <v>0</v>
          </cell>
          <cell r="F51">
            <v>44866.131425311069</v>
          </cell>
          <cell r="G51">
            <v>18390.522566980067</v>
          </cell>
          <cell r="H51">
            <v>26475.608858331001</v>
          </cell>
          <cell r="I51">
            <v>7924292.1349323196</v>
          </cell>
          <cell r="J51">
            <v>904874.4719675876</v>
          </cell>
        </row>
        <row r="52">
          <cell r="A52">
            <v>34</v>
          </cell>
          <cell r="B52">
            <v>44013</v>
          </cell>
          <cell r="C52">
            <v>7924292.1349323196</v>
          </cell>
          <cell r="D52">
            <v>44866.131425311069</v>
          </cell>
          <cell r="E52">
            <v>0</v>
          </cell>
          <cell r="F52">
            <v>44866.131425311069</v>
          </cell>
          <cell r="G52">
            <v>18451.824308870004</v>
          </cell>
          <cell r="H52">
            <v>26414.307116441065</v>
          </cell>
          <cell r="I52">
            <v>7905840.3106234493</v>
          </cell>
          <cell r="J52">
            <v>931288.77908402868</v>
          </cell>
        </row>
        <row r="53">
          <cell r="A53">
            <v>35</v>
          </cell>
          <cell r="B53">
            <v>44044</v>
          </cell>
          <cell r="C53">
            <v>7905840.3106234493</v>
          </cell>
          <cell r="D53">
            <v>44866.131425311069</v>
          </cell>
          <cell r="E53">
            <v>0</v>
          </cell>
          <cell r="F53">
            <v>44866.131425311069</v>
          </cell>
          <cell r="G53">
            <v>18513.330389899573</v>
          </cell>
          <cell r="H53">
            <v>26352.801035411496</v>
          </cell>
          <cell r="I53">
            <v>7887326.9802335501</v>
          </cell>
          <cell r="J53">
            <v>957641.58011944022</v>
          </cell>
        </row>
        <row r="54">
          <cell r="A54">
            <v>36</v>
          </cell>
          <cell r="B54">
            <v>44075</v>
          </cell>
          <cell r="C54">
            <v>7887326.9802335501</v>
          </cell>
          <cell r="D54">
            <v>44866.131425311069</v>
          </cell>
          <cell r="E54">
            <v>0</v>
          </cell>
          <cell r="F54">
            <v>44866.131425311069</v>
          </cell>
          <cell r="G54">
            <v>18575.041491199234</v>
          </cell>
          <cell r="H54">
            <v>26291.089934111835</v>
          </cell>
          <cell r="I54">
            <v>7868751.9387423508</v>
          </cell>
          <cell r="J54">
            <v>983932.67005355202</v>
          </cell>
        </row>
        <row r="55">
          <cell r="A55">
            <v>37</v>
          </cell>
          <cell r="B55">
            <v>44105</v>
          </cell>
          <cell r="C55">
            <v>7868751.9387423508</v>
          </cell>
          <cell r="D55">
            <v>44866.131425311069</v>
          </cell>
          <cell r="E55">
            <v>0</v>
          </cell>
          <cell r="F55">
            <v>44866.131425311069</v>
          </cell>
          <cell r="G55">
            <v>18636.958296169898</v>
          </cell>
          <cell r="H55">
            <v>26229.173129141171</v>
          </cell>
          <cell r="I55">
            <v>7850114.9804461813</v>
          </cell>
          <cell r="J55">
            <v>1010161.8431826932</v>
          </cell>
        </row>
        <row r="56">
          <cell r="A56">
            <v>38</v>
          </cell>
          <cell r="B56">
            <v>44136</v>
          </cell>
          <cell r="C56">
            <v>7850114.9804461813</v>
          </cell>
          <cell r="D56">
            <v>44866.131425311069</v>
          </cell>
          <cell r="E56">
            <v>0</v>
          </cell>
          <cell r="F56">
            <v>44866.131425311069</v>
          </cell>
          <cell r="G56">
            <v>18699.081490490462</v>
          </cell>
          <cell r="H56">
            <v>26167.049934820607</v>
          </cell>
          <cell r="I56">
            <v>7831415.8989556907</v>
          </cell>
          <cell r="J56">
            <v>1036328.8931175139</v>
          </cell>
        </row>
        <row r="57">
          <cell r="A57">
            <v>39</v>
          </cell>
          <cell r="B57">
            <v>44166</v>
          </cell>
          <cell r="C57">
            <v>7831415.8989556907</v>
          </cell>
          <cell r="D57">
            <v>44866.131425311069</v>
          </cell>
          <cell r="E57">
            <v>0</v>
          </cell>
          <cell r="F57">
            <v>44866.131425311069</v>
          </cell>
          <cell r="G57">
            <v>18761.411762125434</v>
          </cell>
          <cell r="H57">
            <v>26104.719663185635</v>
          </cell>
          <cell r="I57">
            <v>7812654.4871935649</v>
          </cell>
          <cell r="J57">
            <v>1062433.6127806995</v>
          </cell>
        </row>
        <row r="58">
          <cell r="A58">
            <v>40</v>
          </cell>
          <cell r="B58">
            <v>44197</v>
          </cell>
          <cell r="C58">
            <v>7812654.4871935649</v>
          </cell>
          <cell r="D58">
            <v>44866.131425311069</v>
          </cell>
          <cell r="E58">
            <v>0</v>
          </cell>
          <cell r="F58">
            <v>44866.131425311069</v>
          </cell>
          <cell r="G58">
            <v>18823.949801332517</v>
          </cell>
          <cell r="H58">
            <v>26042.181623978551</v>
          </cell>
          <cell r="I58">
            <v>7793830.5373922326</v>
          </cell>
          <cell r="J58">
            <v>1088475.794404678</v>
          </cell>
        </row>
        <row r="59">
          <cell r="A59">
            <v>41</v>
          </cell>
          <cell r="B59">
            <v>44228</v>
          </cell>
          <cell r="C59">
            <v>7793830.5373922326</v>
          </cell>
          <cell r="D59">
            <v>44866.131425311069</v>
          </cell>
          <cell r="E59">
            <v>0</v>
          </cell>
          <cell r="F59">
            <v>44866.131425311069</v>
          </cell>
          <cell r="G59">
            <v>18886.696300670294</v>
          </cell>
          <cell r="H59">
            <v>25979.435124640775</v>
          </cell>
          <cell r="I59">
            <v>7774943.8410915621</v>
          </cell>
          <cell r="J59">
            <v>1114455.2295293189</v>
          </cell>
        </row>
        <row r="60">
          <cell r="A60">
            <v>42</v>
          </cell>
          <cell r="B60">
            <v>44256</v>
          </cell>
          <cell r="C60">
            <v>7774943.8410915621</v>
          </cell>
          <cell r="D60">
            <v>44866.131425311069</v>
          </cell>
          <cell r="E60">
            <v>0</v>
          </cell>
          <cell r="F60">
            <v>44866.131425311069</v>
          </cell>
          <cell r="G60">
            <v>18949.651955005862</v>
          </cell>
          <cell r="H60">
            <v>25916.479470305207</v>
          </cell>
          <cell r="I60">
            <v>7755994.1891365563</v>
          </cell>
          <cell r="J60">
            <v>1140371.708999624</v>
          </cell>
        </row>
        <row r="61">
          <cell r="A61">
            <v>43</v>
          </cell>
          <cell r="B61">
            <v>44287</v>
          </cell>
          <cell r="C61">
            <v>7755994.1891365563</v>
          </cell>
          <cell r="D61">
            <v>44866.131425311069</v>
          </cell>
          <cell r="E61">
            <v>0</v>
          </cell>
          <cell r="F61">
            <v>44866.131425311069</v>
          </cell>
          <cell r="G61">
            <v>19012.817461522547</v>
          </cell>
          <cell r="H61">
            <v>25853.313963788522</v>
          </cell>
          <cell r="I61">
            <v>7736981.3716750341</v>
          </cell>
          <cell r="J61">
            <v>1166225.0229634126</v>
          </cell>
        </row>
        <row r="62">
          <cell r="A62">
            <v>44</v>
          </cell>
          <cell r="B62">
            <v>44317</v>
          </cell>
          <cell r="C62">
            <v>7736981.3716750341</v>
          </cell>
          <cell r="D62">
            <v>44866.131425311069</v>
          </cell>
          <cell r="E62">
            <v>0</v>
          </cell>
          <cell r="F62">
            <v>44866.131425311069</v>
          </cell>
          <cell r="G62">
            <v>19076.193519727622</v>
          </cell>
          <cell r="H62">
            <v>25789.937905583447</v>
          </cell>
          <cell r="I62">
            <v>7717905.1781553067</v>
          </cell>
          <cell r="J62">
            <v>1192014.9608689961</v>
          </cell>
        </row>
        <row r="63">
          <cell r="A63">
            <v>45</v>
          </cell>
          <cell r="B63">
            <v>44348</v>
          </cell>
          <cell r="C63">
            <v>7717905.1781553067</v>
          </cell>
          <cell r="D63">
            <v>44866.131425311069</v>
          </cell>
          <cell r="E63">
            <v>0</v>
          </cell>
          <cell r="F63">
            <v>44866.131425311069</v>
          </cell>
          <cell r="G63">
            <v>19139.780831460048</v>
          </cell>
          <cell r="H63">
            <v>25726.350593851021</v>
          </cell>
          <cell r="I63">
            <v>7698765.3973238468</v>
          </cell>
          <cell r="J63">
            <v>1217741.3114628471</v>
          </cell>
        </row>
        <row r="64">
          <cell r="A64">
            <v>46</v>
          </cell>
          <cell r="B64">
            <v>44378</v>
          </cell>
          <cell r="C64">
            <v>7698765.3973238468</v>
          </cell>
          <cell r="D64">
            <v>44866.131425311069</v>
          </cell>
          <cell r="E64">
            <v>0</v>
          </cell>
          <cell r="F64">
            <v>44866.131425311069</v>
          </cell>
          <cell r="G64">
            <v>19203.580100898245</v>
          </cell>
          <cell r="H64">
            <v>25662.551324412823</v>
          </cell>
          <cell r="I64">
            <v>7679561.8172229482</v>
          </cell>
          <cell r="J64">
            <v>1243403.86278726</v>
          </cell>
        </row>
        <row r="65">
          <cell r="A65">
            <v>47</v>
          </cell>
          <cell r="B65">
            <v>44409</v>
          </cell>
          <cell r="C65">
            <v>7679561.8172229482</v>
          </cell>
          <cell r="D65">
            <v>44866.131425311069</v>
          </cell>
          <cell r="E65">
            <v>0</v>
          </cell>
          <cell r="F65">
            <v>44866.131425311069</v>
          </cell>
          <cell r="G65">
            <v>19267.592034567908</v>
          </cell>
          <cell r="H65">
            <v>25598.539390743161</v>
          </cell>
          <cell r="I65">
            <v>7660294.2251883801</v>
          </cell>
          <cell r="J65">
            <v>1269002.4021780032</v>
          </cell>
        </row>
        <row r="66">
          <cell r="A66">
            <v>48</v>
          </cell>
          <cell r="B66">
            <v>44440</v>
          </cell>
          <cell r="C66">
            <v>7660294.2251883801</v>
          </cell>
          <cell r="D66">
            <v>44866.131425311069</v>
          </cell>
          <cell r="E66">
            <v>0</v>
          </cell>
          <cell r="F66">
            <v>44866.131425311069</v>
          </cell>
          <cell r="G66">
            <v>19331.817341349804</v>
          </cell>
          <cell r="H66">
            <v>25534.314083961264</v>
          </cell>
          <cell r="I66">
            <v>7640962.4078470301</v>
          </cell>
          <cell r="J66">
            <v>1294536.7162619645</v>
          </cell>
        </row>
        <row r="67">
          <cell r="A67">
            <v>49</v>
          </cell>
          <cell r="B67">
            <v>44470</v>
          </cell>
          <cell r="C67">
            <v>7640962.4078470301</v>
          </cell>
          <cell r="D67">
            <v>44866.131425311069</v>
          </cell>
          <cell r="E67">
            <v>0</v>
          </cell>
          <cell r="F67">
            <v>44866.131425311069</v>
          </cell>
          <cell r="G67">
            <v>19396.256732487636</v>
          </cell>
          <cell r="H67">
            <v>25469.874692823432</v>
          </cell>
          <cell r="I67">
            <v>7621566.151114542</v>
          </cell>
          <cell r="J67">
            <v>1320006.590954788</v>
          </cell>
        </row>
        <row r="68">
          <cell r="A68">
            <v>50</v>
          </cell>
          <cell r="B68">
            <v>44501</v>
          </cell>
          <cell r="C68">
            <v>7621566.151114542</v>
          </cell>
          <cell r="D68">
            <v>44866.131425311069</v>
          </cell>
          <cell r="E68">
            <v>0</v>
          </cell>
          <cell r="F68">
            <v>44866.131425311069</v>
          </cell>
          <cell r="G68">
            <v>19460.910921595929</v>
          </cell>
          <cell r="H68">
            <v>25405.22050371514</v>
          </cell>
          <cell r="I68">
            <v>7602105.240192946</v>
          </cell>
          <cell r="J68">
            <v>1345411.8114585031</v>
          </cell>
        </row>
        <row r="69">
          <cell r="A69">
            <v>51</v>
          </cell>
          <cell r="B69">
            <v>44531</v>
          </cell>
          <cell r="C69">
            <v>7602105.240192946</v>
          </cell>
          <cell r="D69">
            <v>44866.131425311069</v>
          </cell>
          <cell r="E69">
            <v>0</v>
          </cell>
          <cell r="F69">
            <v>44866.131425311069</v>
          </cell>
          <cell r="G69">
            <v>19525.780624667914</v>
          </cell>
          <cell r="H69">
            <v>25340.350800643155</v>
          </cell>
          <cell r="I69">
            <v>7582579.4595682779</v>
          </cell>
          <cell r="J69">
            <v>1370752.1622591463</v>
          </cell>
        </row>
        <row r="70">
          <cell r="A70">
            <v>52</v>
          </cell>
          <cell r="B70">
            <v>44562</v>
          </cell>
          <cell r="C70">
            <v>7582579.4595682779</v>
          </cell>
          <cell r="D70">
            <v>44866.131425311069</v>
          </cell>
          <cell r="E70">
            <v>0</v>
          </cell>
          <cell r="F70">
            <v>44866.131425311069</v>
          </cell>
          <cell r="G70">
            <v>19590.866560083476</v>
          </cell>
          <cell r="H70">
            <v>25275.264865227593</v>
          </cell>
          <cell r="I70">
            <v>7562988.5930081941</v>
          </cell>
          <cell r="J70">
            <v>1396027.4271243738</v>
          </cell>
        </row>
        <row r="71">
          <cell r="A71">
            <v>53</v>
          </cell>
          <cell r="B71">
            <v>44593</v>
          </cell>
          <cell r="C71">
            <v>7562988.5930081941</v>
          </cell>
          <cell r="D71">
            <v>44866.131425311069</v>
          </cell>
          <cell r="E71">
            <v>0</v>
          </cell>
          <cell r="F71">
            <v>44866.131425311069</v>
          </cell>
          <cell r="G71">
            <v>19656.169448617085</v>
          </cell>
          <cell r="H71">
            <v>25209.961976693983</v>
          </cell>
          <cell r="I71">
            <v>7543332.4235595772</v>
          </cell>
          <cell r="J71">
            <v>1421237.3891010678</v>
          </cell>
        </row>
        <row r="72">
          <cell r="A72">
            <v>54</v>
          </cell>
          <cell r="B72">
            <v>44621</v>
          </cell>
          <cell r="C72">
            <v>7543332.4235595772</v>
          </cell>
          <cell r="D72">
            <v>44866.131425311069</v>
          </cell>
          <cell r="E72">
            <v>0</v>
          </cell>
          <cell r="F72">
            <v>44866.131425311069</v>
          </cell>
          <cell r="G72">
            <v>19721.690013445808</v>
          </cell>
          <cell r="H72">
            <v>25144.44141186526</v>
          </cell>
          <cell r="I72">
            <v>7523610.7335461313</v>
          </cell>
          <cell r="J72">
            <v>1446381.830512933</v>
          </cell>
        </row>
        <row r="73">
          <cell r="A73">
            <v>55</v>
          </cell>
          <cell r="B73">
            <v>44652</v>
          </cell>
          <cell r="C73">
            <v>7523610.7335461313</v>
          </cell>
          <cell r="D73">
            <v>44866.131425311069</v>
          </cell>
          <cell r="E73">
            <v>0</v>
          </cell>
          <cell r="F73">
            <v>44866.131425311069</v>
          </cell>
          <cell r="G73">
            <v>19787.428980157296</v>
          </cell>
          <cell r="H73">
            <v>25078.702445153773</v>
          </cell>
          <cell r="I73">
            <v>7503823.3045659736</v>
          </cell>
          <cell r="J73">
            <v>1471460.5329580868</v>
          </cell>
        </row>
        <row r="74">
          <cell r="A74">
            <v>56</v>
          </cell>
          <cell r="B74">
            <v>44682</v>
          </cell>
          <cell r="C74">
            <v>7503823.3045659736</v>
          </cell>
          <cell r="D74">
            <v>44866.131425311069</v>
          </cell>
          <cell r="E74">
            <v>0</v>
          </cell>
          <cell r="F74">
            <v>44866.131425311069</v>
          </cell>
          <cell r="G74">
            <v>19853.387076757823</v>
          </cell>
          <cell r="H74">
            <v>25012.744348553246</v>
          </cell>
          <cell r="I74">
            <v>7483969.9174892157</v>
          </cell>
          <cell r="J74">
            <v>1496473.2773066401</v>
          </cell>
        </row>
        <row r="75">
          <cell r="A75">
            <v>57</v>
          </cell>
          <cell r="B75">
            <v>44713</v>
          </cell>
          <cell r="C75">
            <v>7483969.9174892157</v>
          </cell>
          <cell r="D75">
            <v>44866.131425311069</v>
          </cell>
          <cell r="E75">
            <v>0</v>
          </cell>
          <cell r="F75">
            <v>44866.131425311069</v>
          </cell>
          <cell r="G75">
            <v>19919.565033680348</v>
          </cell>
          <cell r="H75">
            <v>24946.56639163072</v>
          </cell>
          <cell r="I75">
            <v>7464050.352455535</v>
          </cell>
          <cell r="J75">
            <v>1521419.8436982709</v>
          </cell>
        </row>
        <row r="76">
          <cell r="A76">
            <v>58</v>
          </cell>
          <cell r="B76">
            <v>44743</v>
          </cell>
          <cell r="C76">
            <v>7464050.352455535</v>
          </cell>
          <cell r="D76">
            <v>44866.131425311069</v>
          </cell>
          <cell r="E76">
            <v>0</v>
          </cell>
          <cell r="F76">
            <v>44866.131425311069</v>
          </cell>
          <cell r="G76">
            <v>19985.963583792622</v>
          </cell>
          <cell r="H76">
            <v>24880.167841518447</v>
          </cell>
          <cell r="I76">
            <v>7444064.3888717424</v>
          </cell>
          <cell r="J76">
            <v>1546300.0115397894</v>
          </cell>
        </row>
        <row r="77">
          <cell r="A77">
            <v>59</v>
          </cell>
          <cell r="B77">
            <v>44774</v>
          </cell>
          <cell r="C77">
            <v>7444064.3888717424</v>
          </cell>
          <cell r="D77">
            <v>44866.131425311069</v>
          </cell>
          <cell r="E77">
            <v>0</v>
          </cell>
          <cell r="F77">
            <v>44866.131425311069</v>
          </cell>
          <cell r="G77">
            <v>20052.583462405259</v>
          </cell>
          <cell r="H77">
            <v>24813.54796290581</v>
          </cell>
          <cell r="I77">
            <v>7424011.8054093374</v>
          </cell>
          <cell r="J77">
            <v>1571113.5595026952</v>
          </cell>
        </row>
        <row r="78">
          <cell r="A78">
            <v>60</v>
          </cell>
          <cell r="B78">
            <v>44805</v>
          </cell>
          <cell r="C78">
            <v>7424011.8054093374</v>
          </cell>
          <cell r="D78">
            <v>44866.131425311069</v>
          </cell>
          <cell r="E78">
            <v>0</v>
          </cell>
          <cell r="F78">
            <v>44866.131425311069</v>
          </cell>
          <cell r="G78">
            <v>20119.425407279945</v>
          </cell>
          <cell r="H78">
            <v>24746.706018031124</v>
          </cell>
          <cell r="I78">
            <v>7403892.3800020572</v>
          </cell>
          <cell r="J78">
            <v>1595860.2655207263</v>
          </cell>
        </row>
        <row r="79">
          <cell r="A79">
            <v>61</v>
          </cell>
          <cell r="B79">
            <v>44835</v>
          </cell>
          <cell r="C79">
            <v>7403892.3800020572</v>
          </cell>
          <cell r="D79">
            <v>44866.131425311069</v>
          </cell>
          <cell r="E79">
            <v>0</v>
          </cell>
          <cell r="F79">
            <v>44866.131425311069</v>
          </cell>
          <cell r="G79">
            <v>20186.490158637542</v>
          </cell>
          <cell r="H79">
            <v>24679.641266673527</v>
          </cell>
          <cell r="I79">
            <v>7383705.8898434192</v>
          </cell>
          <cell r="J79">
            <v>1620539.9067873999</v>
          </cell>
        </row>
        <row r="80">
          <cell r="A80">
            <v>62</v>
          </cell>
          <cell r="B80">
            <v>44866</v>
          </cell>
          <cell r="C80">
            <v>7383705.8898434192</v>
          </cell>
          <cell r="D80">
            <v>44866.131425311069</v>
          </cell>
          <cell r="E80">
            <v>0</v>
          </cell>
          <cell r="F80">
            <v>44866.131425311069</v>
          </cell>
          <cell r="G80">
            <v>20253.77845916634</v>
          </cell>
          <cell r="H80">
            <v>24612.352966144728</v>
          </cell>
          <cell r="I80">
            <v>7363452.111384253</v>
          </cell>
          <cell r="J80">
            <v>1645152.2597535446</v>
          </cell>
        </row>
        <row r="81">
          <cell r="A81">
            <v>63</v>
          </cell>
          <cell r="B81">
            <v>44896</v>
          </cell>
          <cell r="C81">
            <v>7363452.111384253</v>
          </cell>
          <cell r="D81">
            <v>44866.131425311069</v>
          </cell>
          <cell r="E81">
            <v>0</v>
          </cell>
          <cell r="F81">
            <v>44866.131425311069</v>
          </cell>
          <cell r="G81">
            <v>20321.291054030222</v>
          </cell>
          <cell r="H81">
            <v>24544.840371280847</v>
          </cell>
          <cell r="I81">
            <v>7343130.8203302231</v>
          </cell>
          <cell r="J81">
            <v>1669697.1001248255</v>
          </cell>
        </row>
        <row r="82">
          <cell r="A82">
            <v>64</v>
          </cell>
          <cell r="B82">
            <v>44927</v>
          </cell>
          <cell r="C82">
            <v>7343130.8203302231</v>
          </cell>
          <cell r="D82">
            <v>44866.131425311069</v>
          </cell>
          <cell r="E82">
            <v>0</v>
          </cell>
          <cell r="F82">
            <v>44866.131425311069</v>
          </cell>
          <cell r="G82">
            <v>20389.028690876989</v>
          </cell>
          <cell r="H82">
            <v>24477.10273443408</v>
          </cell>
          <cell r="I82">
            <v>7322741.7916393457</v>
          </cell>
          <cell r="J82">
            <v>1694174.2028592597</v>
          </cell>
        </row>
        <row r="83">
          <cell r="A83">
            <v>65</v>
          </cell>
          <cell r="B83">
            <v>44958</v>
          </cell>
          <cell r="C83">
            <v>7322741.7916393457</v>
          </cell>
          <cell r="D83">
            <v>44866.131425311069</v>
          </cell>
          <cell r="E83">
            <v>0</v>
          </cell>
          <cell r="F83">
            <v>44866.131425311069</v>
          </cell>
          <cell r="G83">
            <v>20456.992119846582</v>
          </cell>
          <cell r="H83">
            <v>24409.139305464487</v>
          </cell>
          <cell r="I83">
            <v>7302284.7995194988</v>
          </cell>
          <cell r="J83">
            <v>1718583.3421647241</v>
          </cell>
        </row>
        <row r="84">
          <cell r="A84">
            <v>66</v>
          </cell>
          <cell r="B84">
            <v>44986</v>
          </cell>
          <cell r="C84">
            <v>7302284.7995194988</v>
          </cell>
          <cell r="D84">
            <v>44866.131425311069</v>
          </cell>
          <cell r="E84">
            <v>0</v>
          </cell>
          <cell r="F84">
            <v>44866.131425311069</v>
          </cell>
          <cell r="G84">
            <v>20525.182093579406</v>
          </cell>
          <cell r="H84">
            <v>24340.949331731663</v>
          </cell>
          <cell r="I84">
            <v>7281759.6174259195</v>
          </cell>
          <cell r="J84">
            <v>1742924.2914964559</v>
          </cell>
        </row>
        <row r="85">
          <cell r="A85">
            <v>67</v>
          </cell>
          <cell r="B85">
            <v>45017</v>
          </cell>
          <cell r="C85">
            <v>7281759.6174259195</v>
          </cell>
          <cell r="D85">
            <v>44866.131425311069</v>
          </cell>
          <cell r="E85">
            <v>0</v>
          </cell>
          <cell r="F85">
            <v>44866.131425311069</v>
          </cell>
          <cell r="G85">
            <v>20593.599367224673</v>
          </cell>
          <cell r="H85">
            <v>24272.532058086395</v>
          </cell>
          <cell r="I85">
            <v>7261166.0180586949</v>
          </cell>
          <cell r="J85">
            <v>1767196.8235545424</v>
          </cell>
        </row>
        <row r="86">
          <cell r="A86">
            <v>68</v>
          </cell>
          <cell r="B86">
            <v>45047</v>
          </cell>
          <cell r="C86">
            <v>7261166.0180586949</v>
          </cell>
          <cell r="D86">
            <v>44866.131425311069</v>
          </cell>
          <cell r="E86">
            <v>0</v>
          </cell>
          <cell r="F86">
            <v>44866.131425311069</v>
          </cell>
          <cell r="G86">
            <v>20662.244698448751</v>
          </cell>
          <cell r="H86">
            <v>24203.886726862318</v>
          </cell>
          <cell r="I86">
            <v>7240503.7733602459</v>
          </cell>
          <cell r="J86">
            <v>1791400.7102814047</v>
          </cell>
        </row>
        <row r="87">
          <cell r="A87">
            <v>69</v>
          </cell>
          <cell r="B87">
            <v>45078</v>
          </cell>
          <cell r="C87">
            <v>7240503.7733602459</v>
          </cell>
          <cell r="D87">
            <v>44866.131425311069</v>
          </cell>
          <cell r="E87">
            <v>0</v>
          </cell>
          <cell r="F87">
            <v>44866.131425311069</v>
          </cell>
          <cell r="G87">
            <v>20731.118847443584</v>
          </cell>
          <cell r="H87">
            <v>24135.012577867485</v>
          </cell>
          <cell r="I87">
            <v>7219772.6545128021</v>
          </cell>
          <cell r="J87">
            <v>1815535.7228592723</v>
          </cell>
        </row>
        <row r="88">
          <cell r="A88">
            <v>70</v>
          </cell>
          <cell r="B88">
            <v>45108</v>
          </cell>
          <cell r="C88">
            <v>7219772.6545128021</v>
          </cell>
          <cell r="D88">
            <v>44866.131425311069</v>
          </cell>
          <cell r="E88">
            <v>0</v>
          </cell>
          <cell r="F88">
            <v>44866.131425311069</v>
          </cell>
          <cell r="G88">
            <v>20800.222576935059</v>
          </cell>
          <cell r="H88">
            <v>24065.90884837601</v>
          </cell>
          <cell r="I88">
            <v>7198972.4319358673</v>
          </cell>
          <cell r="J88">
            <v>1839601.6317076483</v>
          </cell>
        </row>
        <row r="89">
          <cell r="A89">
            <v>71</v>
          </cell>
          <cell r="B89">
            <v>45139</v>
          </cell>
          <cell r="C89">
            <v>7198972.4319358673</v>
          </cell>
          <cell r="D89">
            <v>44866.131425311069</v>
          </cell>
          <cell r="E89">
            <v>0</v>
          </cell>
          <cell r="F89">
            <v>44866.131425311069</v>
          </cell>
          <cell r="G89">
            <v>20869.55665219151</v>
          </cell>
          <cell r="H89">
            <v>23996.574773119559</v>
          </cell>
          <cell r="I89">
            <v>7178102.8752836762</v>
          </cell>
          <cell r="J89">
            <v>1863598.2064807678</v>
          </cell>
        </row>
        <row r="90">
          <cell r="A90">
            <v>72</v>
          </cell>
          <cell r="B90">
            <v>45170</v>
          </cell>
          <cell r="C90">
            <v>7178102.8752836762</v>
          </cell>
          <cell r="D90">
            <v>44866.131425311069</v>
          </cell>
          <cell r="E90">
            <v>0</v>
          </cell>
          <cell r="F90">
            <v>44866.131425311069</v>
          </cell>
          <cell r="G90">
            <v>20939.121841032149</v>
          </cell>
          <cell r="H90">
            <v>23927.00958427892</v>
          </cell>
          <cell r="I90">
            <v>7157163.7534426441</v>
          </cell>
          <cell r="J90">
            <v>1887525.2160650468</v>
          </cell>
        </row>
        <row r="91">
          <cell r="A91">
            <v>73</v>
          </cell>
          <cell r="B91">
            <v>45200</v>
          </cell>
          <cell r="C91">
            <v>7157163.7534426441</v>
          </cell>
          <cell r="D91">
            <v>44866.131425311069</v>
          </cell>
          <cell r="E91">
            <v>0</v>
          </cell>
          <cell r="F91">
            <v>44866.131425311069</v>
          </cell>
          <cell r="G91">
            <v>21008.918913835591</v>
          </cell>
          <cell r="H91">
            <v>23857.212511475478</v>
          </cell>
          <cell r="I91">
            <v>7136154.8345288085</v>
          </cell>
          <cell r="J91">
            <v>1911382.4285765223</v>
          </cell>
        </row>
        <row r="92">
          <cell r="A92">
            <v>74</v>
          </cell>
          <cell r="B92">
            <v>45231</v>
          </cell>
          <cell r="C92">
            <v>7136154.8345288085</v>
          </cell>
          <cell r="D92">
            <v>44866.131425311069</v>
          </cell>
          <cell r="E92">
            <v>0</v>
          </cell>
          <cell r="F92">
            <v>44866.131425311069</v>
          </cell>
          <cell r="G92">
            <v>21078.948643548374</v>
          </cell>
          <cell r="H92">
            <v>23787.182781762695</v>
          </cell>
          <cell r="I92">
            <v>7115075.8858852601</v>
          </cell>
          <cell r="J92">
            <v>1935169.611358285</v>
          </cell>
        </row>
        <row r="93">
          <cell r="A93">
            <v>75</v>
          </cell>
          <cell r="B93">
            <v>45261</v>
          </cell>
          <cell r="C93">
            <v>7115075.8858852601</v>
          </cell>
          <cell r="D93">
            <v>44866.131425311069</v>
          </cell>
          <cell r="E93">
            <v>0</v>
          </cell>
          <cell r="F93">
            <v>44866.131425311069</v>
          </cell>
          <cell r="G93">
            <v>21149.211805693536</v>
          </cell>
          <cell r="H93">
            <v>23716.919619617533</v>
          </cell>
          <cell r="I93">
            <v>7093926.6740795663</v>
          </cell>
          <cell r="J93">
            <v>1958886.5309779025</v>
          </cell>
        </row>
        <row r="94">
          <cell r="A94">
            <v>76</v>
          </cell>
          <cell r="B94">
            <v>45292</v>
          </cell>
          <cell r="C94">
            <v>7093926.6740795663</v>
          </cell>
          <cell r="D94">
            <v>44866.131425311069</v>
          </cell>
          <cell r="E94">
            <v>0</v>
          </cell>
          <cell r="F94">
            <v>44866.131425311069</v>
          </cell>
          <cell r="G94">
            <v>21219.70917837918</v>
          </cell>
          <cell r="H94">
            <v>23646.422246931888</v>
          </cell>
          <cell r="I94">
            <v>7072706.9649011875</v>
          </cell>
          <cell r="J94">
            <v>1982532.9532248343</v>
          </cell>
        </row>
        <row r="95">
          <cell r="A95">
            <v>77</v>
          </cell>
          <cell r="B95">
            <v>45323</v>
          </cell>
          <cell r="C95">
            <v>7072706.9649011875</v>
          </cell>
          <cell r="D95">
            <v>44866.131425311069</v>
          </cell>
          <cell r="E95">
            <v>0</v>
          </cell>
          <cell r="F95">
            <v>44866.131425311069</v>
          </cell>
          <cell r="G95">
            <v>21290.441542307111</v>
          </cell>
          <cell r="H95">
            <v>23575.689883003957</v>
          </cell>
          <cell r="I95">
            <v>7051416.5233588805</v>
          </cell>
          <cell r="J95">
            <v>2006108.6431078382</v>
          </cell>
        </row>
        <row r="96">
          <cell r="A96">
            <v>78</v>
          </cell>
          <cell r="B96">
            <v>45352</v>
          </cell>
          <cell r="C96">
            <v>7051416.5233588805</v>
          </cell>
          <cell r="D96">
            <v>44866.131425311069</v>
          </cell>
          <cell r="E96">
            <v>0</v>
          </cell>
          <cell r="F96">
            <v>44866.131425311069</v>
          </cell>
          <cell r="G96">
            <v>21361.409680781468</v>
          </cell>
          <cell r="H96">
            <v>23504.721744529601</v>
          </cell>
          <cell r="I96">
            <v>7030055.1136780987</v>
          </cell>
          <cell r="J96">
            <v>2029613.3648523679</v>
          </cell>
        </row>
        <row r="97">
          <cell r="A97">
            <v>79</v>
          </cell>
          <cell r="B97">
            <v>45383</v>
          </cell>
          <cell r="C97">
            <v>7030055.1136780987</v>
          </cell>
          <cell r="D97">
            <v>44866.131425311069</v>
          </cell>
          <cell r="E97">
            <v>0</v>
          </cell>
          <cell r="F97">
            <v>44866.131425311069</v>
          </cell>
          <cell r="G97">
            <v>21432.614379717408</v>
          </cell>
          <cell r="H97">
            <v>23433.51704559366</v>
          </cell>
          <cell r="I97">
            <v>7008622.4992983816</v>
          </cell>
          <cell r="J97">
            <v>2053046.8818979615</v>
          </cell>
        </row>
        <row r="98">
          <cell r="A98">
            <v>80</v>
          </cell>
          <cell r="B98">
            <v>45413</v>
          </cell>
          <cell r="C98">
            <v>7008622.4992983816</v>
          </cell>
          <cell r="D98">
            <v>44866.131425311069</v>
          </cell>
          <cell r="E98">
            <v>0</v>
          </cell>
          <cell r="F98">
            <v>44866.131425311069</v>
          </cell>
          <cell r="G98">
            <v>21504.056427649797</v>
          </cell>
          <cell r="H98">
            <v>23362.074997661271</v>
          </cell>
          <cell r="I98">
            <v>6987118.4428707315</v>
          </cell>
          <cell r="J98">
            <v>2076408.9568956227</v>
          </cell>
        </row>
        <row r="99">
          <cell r="A99">
            <v>81</v>
          </cell>
          <cell r="B99">
            <v>45444</v>
          </cell>
          <cell r="C99">
            <v>6987118.4428707315</v>
          </cell>
          <cell r="D99">
            <v>44866.131425311069</v>
          </cell>
          <cell r="E99">
            <v>0</v>
          </cell>
          <cell r="F99">
            <v>44866.131425311069</v>
          </cell>
          <cell r="G99">
            <v>21575.736615741964</v>
          </cell>
          <cell r="H99">
            <v>23290.394809569105</v>
          </cell>
          <cell r="I99">
            <v>6965542.7062549898</v>
          </cell>
          <cell r="J99">
            <v>2099699.3517051917</v>
          </cell>
        </row>
        <row r="100">
          <cell r="A100">
            <v>82</v>
          </cell>
          <cell r="B100">
            <v>45474</v>
          </cell>
          <cell r="C100">
            <v>6965542.7062549898</v>
          </cell>
          <cell r="D100">
            <v>44866.131425311069</v>
          </cell>
          <cell r="E100">
            <v>0</v>
          </cell>
          <cell r="F100">
            <v>44866.131425311069</v>
          </cell>
          <cell r="G100">
            <v>21647.655737794434</v>
          </cell>
          <cell r="H100">
            <v>23218.475687516635</v>
          </cell>
          <cell r="I100">
            <v>6943895.0505171958</v>
          </cell>
          <cell r="J100">
            <v>2122917.8273927085</v>
          </cell>
        </row>
        <row r="101">
          <cell r="A101">
            <v>83</v>
          </cell>
          <cell r="B101">
            <v>45505</v>
          </cell>
          <cell r="C101">
            <v>6943895.0505171958</v>
          </cell>
          <cell r="D101">
            <v>44866.131425311069</v>
          </cell>
          <cell r="E101">
            <v>0</v>
          </cell>
          <cell r="F101">
            <v>44866.131425311069</v>
          </cell>
          <cell r="G101">
            <v>21719.814590253747</v>
          </cell>
          <cell r="H101">
            <v>23146.316835057321</v>
          </cell>
          <cell r="I101">
            <v>6922175.235926942</v>
          </cell>
          <cell r="J101">
            <v>2146064.144227766</v>
          </cell>
        </row>
        <row r="102">
          <cell r="A102">
            <v>84</v>
          </cell>
          <cell r="B102">
            <v>45536</v>
          </cell>
          <cell r="C102">
            <v>6922175.235926942</v>
          </cell>
          <cell r="D102">
            <v>44866.131425311069</v>
          </cell>
          <cell r="E102">
            <v>0</v>
          </cell>
          <cell r="F102">
            <v>44866.131425311069</v>
          </cell>
          <cell r="G102">
            <v>21792.213972221263</v>
          </cell>
          <cell r="H102">
            <v>23073.917453089805</v>
          </cell>
          <cell r="I102">
            <v>6900383.0219547208</v>
          </cell>
          <cell r="J102">
            <v>2169138.0616808557</v>
          </cell>
        </row>
        <row r="103">
          <cell r="A103">
            <v>85</v>
          </cell>
          <cell r="B103">
            <v>45566</v>
          </cell>
          <cell r="C103">
            <v>6900383.0219547208</v>
          </cell>
          <cell r="D103">
            <v>44866.131425311069</v>
          </cell>
          <cell r="E103">
            <v>0</v>
          </cell>
          <cell r="F103">
            <v>44866.131425311069</v>
          </cell>
          <cell r="G103">
            <v>21864.854685462</v>
          </cell>
          <cell r="H103">
            <v>23001.276739849069</v>
          </cell>
          <cell r="I103">
            <v>6878518.1672692588</v>
          </cell>
          <cell r="J103">
            <v>2192139.3384207049</v>
          </cell>
        </row>
        <row r="104">
          <cell r="A104">
            <v>86</v>
          </cell>
          <cell r="B104">
            <v>45597</v>
          </cell>
          <cell r="C104">
            <v>6878518.1672692588</v>
          </cell>
          <cell r="D104">
            <v>44866.131425311069</v>
          </cell>
          <cell r="E104">
            <v>0</v>
          </cell>
          <cell r="F104">
            <v>44866.131425311069</v>
          </cell>
          <cell r="G104">
            <v>21937.73753441354</v>
          </cell>
          <cell r="H104">
            <v>22928.393890897529</v>
          </cell>
          <cell r="I104">
            <v>6856580.4297348456</v>
          </cell>
          <cell r="J104">
            <v>2215067.7323116027</v>
          </cell>
        </row>
        <row r="105">
          <cell r="A105">
            <v>87</v>
          </cell>
          <cell r="B105">
            <v>45627</v>
          </cell>
          <cell r="C105">
            <v>6856580.4297348456</v>
          </cell>
          <cell r="D105">
            <v>44866.131425311069</v>
          </cell>
          <cell r="E105">
            <v>0</v>
          </cell>
          <cell r="F105">
            <v>44866.131425311069</v>
          </cell>
          <cell r="G105">
            <v>22010.863326194918</v>
          </cell>
          <cell r="H105">
            <v>22855.268099116151</v>
          </cell>
          <cell r="I105">
            <v>6834569.5664086509</v>
          </cell>
          <cell r="J105">
            <v>2237923.0004107188</v>
          </cell>
        </row>
        <row r="106">
          <cell r="A106">
            <v>88</v>
          </cell>
          <cell r="B106">
            <v>45658</v>
          </cell>
          <cell r="C106">
            <v>6834569.5664086509</v>
          </cell>
          <cell r="D106">
            <v>44866.131425311069</v>
          </cell>
          <cell r="E106">
            <v>0</v>
          </cell>
          <cell r="F106">
            <v>44866.131425311069</v>
          </cell>
          <cell r="G106">
            <v>22084.232870615564</v>
          </cell>
          <cell r="H106">
            <v>22781.898554695505</v>
          </cell>
          <cell r="I106">
            <v>6812485.3335380349</v>
          </cell>
          <cell r="J106">
            <v>2260704.8989654141</v>
          </cell>
        </row>
        <row r="107">
          <cell r="A107">
            <v>89</v>
          </cell>
          <cell r="B107">
            <v>45689</v>
          </cell>
          <cell r="C107">
            <v>6812485.3335380349</v>
          </cell>
          <cell r="D107">
            <v>44866.131425311069</v>
          </cell>
          <cell r="E107">
            <v>0</v>
          </cell>
          <cell r="F107">
            <v>44866.131425311069</v>
          </cell>
          <cell r="G107">
            <v>22157.846980184284</v>
          </cell>
          <cell r="H107">
            <v>22708.284445126785</v>
          </cell>
          <cell r="I107">
            <v>6790327.4865578506</v>
          </cell>
          <cell r="J107">
            <v>2283413.1834105412</v>
          </cell>
        </row>
        <row r="108">
          <cell r="A108">
            <v>90</v>
          </cell>
          <cell r="B108">
            <v>45717</v>
          </cell>
          <cell r="C108">
            <v>6790327.4865578506</v>
          </cell>
          <cell r="D108">
            <v>44866.131425311069</v>
          </cell>
          <cell r="E108">
            <v>0</v>
          </cell>
          <cell r="F108">
            <v>44866.131425311069</v>
          </cell>
          <cell r="G108">
            <v>22231.706470118232</v>
          </cell>
          <cell r="H108">
            <v>22634.424955192837</v>
          </cell>
          <cell r="I108">
            <v>6768095.7800877327</v>
          </cell>
          <cell r="J108">
            <v>2306047.6083657341</v>
          </cell>
        </row>
        <row r="109">
          <cell r="A109">
            <v>91</v>
          </cell>
          <cell r="B109">
            <v>45748</v>
          </cell>
          <cell r="C109">
            <v>6768095.7800877327</v>
          </cell>
          <cell r="D109">
            <v>44866.131425311069</v>
          </cell>
          <cell r="E109">
            <v>0</v>
          </cell>
          <cell r="F109">
            <v>44866.131425311069</v>
          </cell>
          <cell r="G109">
            <v>22305.812158351961</v>
          </cell>
          <cell r="H109">
            <v>22560.319266959108</v>
          </cell>
          <cell r="I109">
            <v>6745789.9679293809</v>
          </cell>
          <cell r="J109">
            <v>2328607.9276326932</v>
          </cell>
        </row>
        <row r="110">
          <cell r="A110">
            <v>92</v>
          </cell>
          <cell r="B110">
            <v>45778</v>
          </cell>
          <cell r="C110">
            <v>6745789.9679293809</v>
          </cell>
          <cell r="D110">
            <v>44866.131425311069</v>
          </cell>
          <cell r="E110">
            <v>0</v>
          </cell>
          <cell r="F110">
            <v>44866.131425311069</v>
          </cell>
          <cell r="G110">
            <v>22380.164865546463</v>
          </cell>
          <cell r="H110">
            <v>22485.966559764605</v>
          </cell>
          <cell r="I110">
            <v>6723409.8030638341</v>
          </cell>
          <cell r="J110">
            <v>2351093.8941924577</v>
          </cell>
        </row>
        <row r="111">
          <cell r="A111">
            <v>93</v>
          </cell>
          <cell r="B111">
            <v>45809</v>
          </cell>
          <cell r="C111">
            <v>6723409.8030638341</v>
          </cell>
          <cell r="D111">
            <v>44866.131425311069</v>
          </cell>
          <cell r="E111">
            <v>0</v>
          </cell>
          <cell r="F111">
            <v>44866.131425311069</v>
          </cell>
          <cell r="G111">
            <v>22454.765415098289</v>
          </cell>
          <cell r="H111">
            <v>22411.36601021278</v>
          </cell>
          <cell r="I111">
            <v>6700955.0376487356</v>
          </cell>
          <cell r="J111">
            <v>2373505.2602026705</v>
          </cell>
        </row>
        <row r="112">
          <cell r="A112">
            <v>94</v>
          </cell>
          <cell r="B112">
            <v>45839</v>
          </cell>
          <cell r="C112">
            <v>6700955.0376487356</v>
          </cell>
          <cell r="D112">
            <v>44866.131425311069</v>
          </cell>
          <cell r="E112">
            <v>0</v>
          </cell>
          <cell r="F112">
            <v>44866.131425311069</v>
          </cell>
          <cell r="G112">
            <v>22529.614633148616</v>
          </cell>
          <cell r="H112">
            <v>22336.516792162452</v>
          </cell>
          <cell r="I112">
            <v>6678425.423015587</v>
          </cell>
          <cell r="J112">
            <v>2395841.7769948328</v>
          </cell>
        </row>
        <row r="113">
          <cell r="A113">
            <v>95</v>
          </cell>
          <cell r="B113">
            <v>45870</v>
          </cell>
          <cell r="C113">
            <v>6678425.423015587</v>
          </cell>
          <cell r="D113">
            <v>44866.131425311069</v>
          </cell>
          <cell r="E113">
            <v>0</v>
          </cell>
          <cell r="F113">
            <v>44866.131425311069</v>
          </cell>
          <cell r="G113">
            <v>22604.713348592446</v>
          </cell>
          <cell r="H113">
            <v>22261.418076718623</v>
          </cell>
          <cell r="I113">
            <v>6655820.7096669944</v>
          </cell>
          <cell r="J113">
            <v>2418103.1950715515</v>
          </cell>
        </row>
        <row r="114">
          <cell r="A114">
            <v>96</v>
          </cell>
          <cell r="B114">
            <v>45901</v>
          </cell>
          <cell r="C114">
            <v>6655820.7096669944</v>
          </cell>
          <cell r="D114">
            <v>44866.131425311069</v>
          </cell>
          <cell r="E114">
            <v>0</v>
          </cell>
          <cell r="F114">
            <v>44866.131425311069</v>
          </cell>
          <cell r="G114">
            <v>22680.062393087755</v>
          </cell>
          <cell r="H114">
            <v>22186.069032223313</v>
          </cell>
          <cell r="I114">
            <v>6633140.6472739065</v>
          </cell>
          <cell r="J114">
            <v>2440289.2641037749</v>
          </cell>
        </row>
        <row r="115">
          <cell r="A115">
            <v>97</v>
          </cell>
          <cell r="B115">
            <v>45931</v>
          </cell>
          <cell r="C115">
            <v>6633140.6472739065</v>
          </cell>
          <cell r="D115">
            <v>44866.131425311069</v>
          </cell>
          <cell r="E115">
            <v>0</v>
          </cell>
          <cell r="F115">
            <v>44866.131425311069</v>
          </cell>
          <cell r="G115">
            <v>22755.662601064712</v>
          </cell>
          <cell r="H115">
            <v>22110.468824246356</v>
          </cell>
          <cell r="I115">
            <v>6610384.9846728416</v>
          </cell>
          <cell r="J115">
            <v>2462399.7329280213</v>
          </cell>
        </row>
        <row r="116">
          <cell r="A116">
            <v>98</v>
          </cell>
          <cell r="B116">
            <v>45962</v>
          </cell>
          <cell r="C116">
            <v>6610384.9846728416</v>
          </cell>
          <cell r="D116">
            <v>44866.131425311069</v>
          </cell>
          <cell r="E116">
            <v>0</v>
          </cell>
          <cell r="F116">
            <v>44866.131425311069</v>
          </cell>
          <cell r="G116">
            <v>22831.514809734927</v>
          </cell>
          <cell r="H116">
            <v>22034.616615576142</v>
          </cell>
          <cell r="I116">
            <v>6587553.4698631065</v>
          </cell>
          <cell r="J116">
            <v>2484434.3495435975</v>
          </cell>
        </row>
        <row r="117">
          <cell r="A117">
            <v>99</v>
          </cell>
          <cell r="B117">
            <v>45992</v>
          </cell>
          <cell r="C117">
            <v>6587553.4698631065</v>
          </cell>
          <cell r="D117">
            <v>44866.131425311069</v>
          </cell>
          <cell r="E117">
            <v>0</v>
          </cell>
          <cell r="F117">
            <v>44866.131425311069</v>
          </cell>
          <cell r="G117">
            <v>22907.619859100716</v>
          </cell>
          <cell r="H117">
            <v>21958.511566210353</v>
          </cell>
          <cell r="I117">
            <v>6564645.8500040062</v>
          </cell>
          <cell r="J117">
            <v>2506392.8611098081</v>
          </cell>
        </row>
        <row r="118">
          <cell r="A118">
            <v>100</v>
          </cell>
          <cell r="B118">
            <v>46023</v>
          </cell>
          <cell r="C118">
            <v>6564645.8500040062</v>
          </cell>
          <cell r="D118">
            <v>44866.131425311069</v>
          </cell>
          <cell r="E118">
            <v>0</v>
          </cell>
          <cell r="F118">
            <v>44866.131425311069</v>
          </cell>
          <cell r="G118">
            <v>22983.97859196438</v>
          </cell>
          <cell r="H118">
            <v>21882.152833346689</v>
          </cell>
          <cell r="I118">
            <v>6541661.8714120416</v>
          </cell>
          <cell r="J118">
            <v>2528275.0139431548</v>
          </cell>
        </row>
        <row r="119">
          <cell r="A119">
            <v>101</v>
          </cell>
          <cell r="B119">
            <v>46054</v>
          </cell>
          <cell r="C119">
            <v>6541661.8714120416</v>
          </cell>
          <cell r="D119">
            <v>44866.131425311069</v>
          </cell>
          <cell r="E119">
            <v>0</v>
          </cell>
          <cell r="F119">
            <v>44866.131425311069</v>
          </cell>
          <cell r="G119">
            <v>23060.591853937596</v>
          </cell>
          <cell r="H119">
            <v>21805.539571373472</v>
          </cell>
          <cell r="I119">
            <v>6518601.2795581045</v>
          </cell>
          <cell r="J119">
            <v>2550080.5535145281</v>
          </cell>
        </row>
        <row r="120">
          <cell r="A120">
            <v>102</v>
          </cell>
          <cell r="B120">
            <v>46082</v>
          </cell>
          <cell r="C120">
            <v>6518601.2795581045</v>
          </cell>
          <cell r="D120">
            <v>44866.131425311069</v>
          </cell>
          <cell r="E120">
            <v>0</v>
          </cell>
          <cell r="F120">
            <v>44866.131425311069</v>
          </cell>
          <cell r="G120">
            <v>23137.460493450719</v>
          </cell>
          <cell r="H120">
            <v>21728.67093186035</v>
          </cell>
          <cell r="I120">
            <v>6495463.8190646535</v>
          </cell>
          <cell r="J120">
            <v>2571809.2244463884</v>
          </cell>
        </row>
        <row r="121">
          <cell r="A121">
            <v>103</v>
          </cell>
          <cell r="B121">
            <v>46113</v>
          </cell>
          <cell r="C121">
            <v>6495463.8190646535</v>
          </cell>
          <cell r="D121">
            <v>44866.131425311069</v>
          </cell>
          <cell r="E121">
            <v>0</v>
          </cell>
          <cell r="F121">
            <v>44866.131425311069</v>
          </cell>
          <cell r="G121">
            <v>23214.585361762223</v>
          </cell>
          <cell r="H121">
            <v>21651.546063548845</v>
          </cell>
          <cell r="I121">
            <v>6472249.2337028915</v>
          </cell>
          <cell r="J121">
            <v>2593460.7705099373</v>
          </cell>
        </row>
        <row r="122">
          <cell r="A122">
            <v>104</v>
          </cell>
          <cell r="B122">
            <v>46143</v>
          </cell>
          <cell r="C122">
            <v>6472249.2337028915</v>
          </cell>
          <cell r="D122">
            <v>44866.131425311069</v>
          </cell>
          <cell r="E122">
            <v>0</v>
          </cell>
          <cell r="F122">
            <v>44866.131425311069</v>
          </cell>
          <cell r="G122">
            <v>23291.967312968096</v>
          </cell>
          <cell r="H122">
            <v>21574.164112342973</v>
          </cell>
          <cell r="I122">
            <v>6448957.2663899232</v>
          </cell>
          <cell r="J122">
            <v>2615034.9346222803</v>
          </cell>
        </row>
        <row r="123">
          <cell r="A123">
            <v>105</v>
          </cell>
          <cell r="B123">
            <v>46174</v>
          </cell>
          <cell r="C123">
            <v>6448957.2663899232</v>
          </cell>
          <cell r="D123">
            <v>44866.131425311069</v>
          </cell>
          <cell r="E123">
            <v>0</v>
          </cell>
          <cell r="F123">
            <v>44866.131425311069</v>
          </cell>
          <cell r="G123">
            <v>23369.607204011325</v>
          </cell>
          <cell r="H123">
            <v>21496.524221299744</v>
          </cell>
          <cell r="I123">
            <v>6425587.6591859115</v>
          </cell>
          <cell r="J123">
            <v>2636531.45884358</v>
          </cell>
        </row>
        <row r="124">
          <cell r="A124">
            <v>106</v>
          </cell>
          <cell r="B124">
            <v>46204</v>
          </cell>
          <cell r="C124">
            <v>6425587.6591859115</v>
          </cell>
          <cell r="D124">
            <v>44866.131425311069</v>
          </cell>
          <cell r="E124">
            <v>0</v>
          </cell>
          <cell r="F124">
            <v>44866.131425311069</v>
          </cell>
          <cell r="G124">
            <v>23447.505894691363</v>
          </cell>
          <cell r="H124">
            <v>21418.625530619705</v>
          </cell>
          <cell r="I124">
            <v>6402140.1532912198</v>
          </cell>
          <cell r="J124">
            <v>2657950.0843741996</v>
          </cell>
        </row>
        <row r="125">
          <cell r="A125">
            <v>107</v>
          </cell>
          <cell r="B125">
            <v>46235</v>
          </cell>
          <cell r="C125">
            <v>6402140.1532912198</v>
          </cell>
          <cell r="D125">
            <v>44866.131425311069</v>
          </cell>
          <cell r="E125">
            <v>0</v>
          </cell>
          <cell r="F125">
            <v>44866.131425311069</v>
          </cell>
          <cell r="G125">
            <v>23525.664247673671</v>
          </cell>
          <cell r="H125">
            <v>21340.467177637398</v>
          </cell>
          <cell r="I125">
            <v>6378614.4890435459</v>
          </cell>
          <cell r="J125">
            <v>2679290.551551837</v>
          </cell>
        </row>
        <row r="126">
          <cell r="A126">
            <v>108</v>
          </cell>
          <cell r="B126">
            <v>46266</v>
          </cell>
          <cell r="C126">
            <v>6378614.4890435459</v>
          </cell>
          <cell r="D126">
            <v>44866.131425311069</v>
          </cell>
          <cell r="E126">
            <v>0</v>
          </cell>
          <cell r="F126">
            <v>44866.131425311069</v>
          </cell>
          <cell r="G126">
            <v>23604.083128499249</v>
          </cell>
          <cell r="H126">
            <v>21262.048296811819</v>
          </cell>
          <cell r="I126">
            <v>6355010.405915047</v>
          </cell>
          <cell r="J126">
            <v>2700552.599848649</v>
          </cell>
        </row>
        <row r="127">
          <cell r="A127">
            <v>109</v>
          </cell>
          <cell r="B127">
            <v>46296</v>
          </cell>
          <cell r="C127">
            <v>6355010.405915047</v>
          </cell>
          <cell r="D127">
            <v>44866.131425311069</v>
          </cell>
          <cell r="E127">
            <v>0</v>
          </cell>
          <cell r="F127">
            <v>44866.131425311069</v>
          </cell>
          <cell r="G127">
            <v>23682.763405594244</v>
          </cell>
          <cell r="H127">
            <v>21183.368019716825</v>
          </cell>
          <cell r="I127">
            <v>6331327.642509453</v>
          </cell>
          <cell r="J127">
            <v>2721735.9678683658</v>
          </cell>
        </row>
        <row r="128">
          <cell r="A128">
            <v>110</v>
          </cell>
          <cell r="B128">
            <v>46327</v>
          </cell>
          <cell r="C128">
            <v>6331327.642509453</v>
          </cell>
          <cell r="D128">
            <v>44866.131425311069</v>
          </cell>
          <cell r="E128">
            <v>0</v>
          </cell>
          <cell r="F128">
            <v>44866.131425311069</v>
          </cell>
          <cell r="G128">
            <v>23761.705950279556</v>
          </cell>
          <cell r="H128">
            <v>21104.425475031512</v>
          </cell>
          <cell r="I128">
            <v>6307565.9365591733</v>
          </cell>
          <cell r="J128">
            <v>2742840.3933433974</v>
          </cell>
        </row>
        <row r="129">
          <cell r="A129">
            <v>111</v>
          </cell>
          <cell r="B129">
            <v>46357</v>
          </cell>
          <cell r="C129">
            <v>6307565.9365591733</v>
          </cell>
          <cell r="D129">
            <v>44866.131425311069</v>
          </cell>
          <cell r="E129">
            <v>0</v>
          </cell>
          <cell r="F129">
            <v>44866.131425311069</v>
          </cell>
          <cell r="G129">
            <v>23840.911636780493</v>
          </cell>
          <cell r="H129">
            <v>21025.219788530576</v>
          </cell>
          <cell r="I129">
            <v>6283725.0249223923</v>
          </cell>
          <cell r="J129">
            <v>2763865.6131319278</v>
          </cell>
        </row>
        <row r="130">
          <cell r="A130">
            <v>112</v>
          </cell>
          <cell r="B130">
            <v>46388</v>
          </cell>
          <cell r="C130">
            <v>6283725.0249223923</v>
          </cell>
          <cell r="D130">
            <v>44866.131425311069</v>
          </cell>
          <cell r="E130">
            <v>0</v>
          </cell>
          <cell r="F130">
            <v>44866.131425311069</v>
          </cell>
          <cell r="G130">
            <v>23920.381342236429</v>
          </cell>
          <cell r="H130">
            <v>20945.750083074639</v>
          </cell>
          <cell r="I130">
            <v>6259804.6435801554</v>
          </cell>
          <cell r="J130">
            <v>2784811.3632150022</v>
          </cell>
        </row>
        <row r="131">
          <cell r="A131">
            <v>113</v>
          </cell>
          <cell r="B131">
            <v>46419</v>
          </cell>
          <cell r="C131">
            <v>6259804.6435801554</v>
          </cell>
          <cell r="D131">
            <v>44866.131425311069</v>
          </cell>
          <cell r="E131">
            <v>0</v>
          </cell>
          <cell r="F131">
            <v>44866.131425311069</v>
          </cell>
          <cell r="G131">
            <v>24000.11594671055</v>
          </cell>
          <cell r="H131">
            <v>20866.015478600519</v>
          </cell>
          <cell r="I131">
            <v>6235804.5276334453</v>
          </cell>
          <cell r="J131">
            <v>2805677.378693603</v>
          </cell>
        </row>
        <row r="132">
          <cell r="A132">
            <v>114</v>
          </cell>
          <cell r="B132">
            <v>46447</v>
          </cell>
          <cell r="C132">
            <v>6235804.5276334453</v>
          </cell>
          <cell r="D132">
            <v>44866.131425311069</v>
          </cell>
          <cell r="E132">
            <v>0</v>
          </cell>
          <cell r="F132">
            <v>44866.131425311069</v>
          </cell>
          <cell r="G132">
            <v>24080.116333199585</v>
          </cell>
          <cell r="H132">
            <v>20786.015092111484</v>
          </cell>
          <cell r="I132">
            <v>6211724.4113002457</v>
          </cell>
          <cell r="J132">
            <v>2826463.3937857146</v>
          </cell>
        </row>
        <row r="133">
          <cell r="A133">
            <v>115</v>
          </cell>
          <cell r="B133">
            <v>46478</v>
          </cell>
          <cell r="C133">
            <v>6211724.4113002457</v>
          </cell>
          <cell r="D133">
            <v>44866.131425311069</v>
          </cell>
          <cell r="E133">
            <v>0</v>
          </cell>
          <cell r="F133">
            <v>44866.131425311069</v>
          </cell>
          <cell r="G133">
            <v>24160.383387643582</v>
          </cell>
          <cell r="H133">
            <v>20705.748037667487</v>
          </cell>
          <cell r="I133">
            <v>6187564.0279126018</v>
          </cell>
          <cell r="J133">
            <v>2847169.1418233821</v>
          </cell>
        </row>
        <row r="134">
          <cell r="A134">
            <v>116</v>
          </cell>
          <cell r="B134">
            <v>46508</v>
          </cell>
          <cell r="C134">
            <v>6187564.0279126018</v>
          </cell>
          <cell r="D134">
            <v>44866.131425311069</v>
          </cell>
          <cell r="E134">
            <v>0</v>
          </cell>
          <cell r="F134">
            <v>44866.131425311069</v>
          </cell>
          <cell r="G134">
            <v>24240.917998935729</v>
          </cell>
          <cell r="H134">
            <v>20625.21342637534</v>
          </cell>
          <cell r="I134">
            <v>6163323.1099136658</v>
          </cell>
          <cell r="J134">
            <v>2867794.3552497574</v>
          </cell>
        </row>
        <row r="135">
          <cell r="A135">
            <v>117</v>
          </cell>
          <cell r="B135">
            <v>46539</v>
          </cell>
          <cell r="C135">
            <v>6163323.1099136658</v>
          </cell>
          <cell r="D135">
            <v>44866.131425311069</v>
          </cell>
          <cell r="E135">
            <v>0</v>
          </cell>
          <cell r="F135">
            <v>44866.131425311069</v>
          </cell>
          <cell r="G135">
            <v>24321.72105893218</v>
          </cell>
          <cell r="H135">
            <v>20544.410366378888</v>
          </cell>
          <cell r="I135">
            <v>6139001.3888547337</v>
          </cell>
          <cell r="J135">
            <v>2888338.7656161361</v>
          </cell>
        </row>
        <row r="136">
          <cell r="A136">
            <v>118</v>
          </cell>
          <cell r="B136">
            <v>46569</v>
          </cell>
          <cell r="C136">
            <v>6139001.3888547337</v>
          </cell>
          <cell r="D136">
            <v>44866.131425311069</v>
          </cell>
          <cell r="E136">
            <v>0</v>
          </cell>
          <cell r="F136">
            <v>44866.131425311069</v>
          </cell>
          <cell r="G136">
            <v>24402.793462461956</v>
          </cell>
          <cell r="H136">
            <v>20463.337962849113</v>
          </cell>
          <cell r="I136">
            <v>6114598.5953922719</v>
          </cell>
          <cell r="J136">
            <v>2908802.1035789852</v>
          </cell>
        </row>
        <row r="137">
          <cell r="A137">
            <v>119</v>
          </cell>
          <cell r="B137">
            <v>46600</v>
          </cell>
          <cell r="C137">
            <v>6114598.5953922719</v>
          </cell>
          <cell r="D137">
            <v>44866.131425311069</v>
          </cell>
          <cell r="E137">
            <v>0</v>
          </cell>
          <cell r="F137">
            <v>44866.131425311069</v>
          </cell>
          <cell r="G137">
            <v>24484.136107336828</v>
          </cell>
          <cell r="H137">
            <v>20381.995317974241</v>
          </cell>
          <cell r="I137">
            <v>6090114.4592849351</v>
          </cell>
          <cell r="J137">
            <v>2929184.0988969593</v>
          </cell>
        </row>
        <row r="138">
          <cell r="A138">
            <v>120</v>
          </cell>
          <cell r="B138">
            <v>46631</v>
          </cell>
          <cell r="C138">
            <v>6090114.4592849351</v>
          </cell>
          <cell r="D138">
            <v>44866.131425311069</v>
          </cell>
          <cell r="E138">
            <v>0</v>
          </cell>
          <cell r="F138">
            <v>44866.131425311069</v>
          </cell>
          <cell r="G138">
            <v>24565.749894361285</v>
          </cell>
          <cell r="H138">
            <v>20300.381530949784</v>
          </cell>
          <cell r="I138">
            <v>6065548.7093905741</v>
          </cell>
          <cell r="J138">
            <v>2949484.4804279092</v>
          </cell>
        </row>
        <row r="139">
          <cell r="A139">
            <v>121</v>
          </cell>
          <cell r="B139">
            <v>46661</v>
          </cell>
          <cell r="C139">
            <v>6065548.7093905741</v>
          </cell>
          <cell r="D139">
            <v>44866.131425311069</v>
          </cell>
          <cell r="E139">
            <v>0</v>
          </cell>
          <cell r="F139">
            <v>44866.131425311069</v>
          </cell>
          <cell r="G139">
            <v>24647.635727342487</v>
          </cell>
          <cell r="H139">
            <v>20218.495697968581</v>
          </cell>
          <cell r="I139">
            <v>6040901.0736632319</v>
          </cell>
          <cell r="J139">
            <v>2969702.9761258778</v>
          </cell>
        </row>
        <row r="140">
          <cell r="A140">
            <v>122</v>
          </cell>
          <cell r="B140">
            <v>46692</v>
          </cell>
          <cell r="C140">
            <v>6040901.0736632319</v>
          </cell>
          <cell r="D140">
            <v>44866.131425311069</v>
          </cell>
          <cell r="E140">
            <v>0</v>
          </cell>
          <cell r="F140">
            <v>44866.131425311069</v>
          </cell>
          <cell r="G140">
            <v>24729.794513100296</v>
          </cell>
          <cell r="H140">
            <v>20136.336912210772</v>
          </cell>
          <cell r="I140">
            <v>6016171.2791501312</v>
          </cell>
          <cell r="J140">
            <v>2989839.3130380884</v>
          </cell>
        </row>
        <row r="141">
          <cell r="A141">
            <v>123</v>
          </cell>
          <cell r="B141">
            <v>46722</v>
          </cell>
          <cell r="C141">
            <v>6016171.2791501312</v>
          </cell>
          <cell r="D141">
            <v>44866.131425311069</v>
          </cell>
          <cell r="E141">
            <v>0</v>
          </cell>
          <cell r="F141">
            <v>44866.131425311069</v>
          </cell>
          <cell r="G141">
            <v>24812.227161477298</v>
          </cell>
          <cell r="H141">
            <v>20053.904263833771</v>
          </cell>
          <cell r="I141">
            <v>5991359.0519886538</v>
          </cell>
          <cell r="J141">
            <v>3009893.2173019219</v>
          </cell>
        </row>
        <row r="142">
          <cell r="A142">
            <v>124</v>
          </cell>
          <cell r="B142">
            <v>46753</v>
          </cell>
          <cell r="C142">
            <v>5991359.0519886538</v>
          </cell>
          <cell r="D142">
            <v>44866.131425311069</v>
          </cell>
          <cell r="E142">
            <v>0</v>
          </cell>
          <cell r="F142">
            <v>44866.131425311069</v>
          </cell>
          <cell r="G142">
            <v>24894.934585348889</v>
          </cell>
          <cell r="H142">
            <v>19971.19683996218</v>
          </cell>
          <cell r="I142">
            <v>5966464.1174033051</v>
          </cell>
          <cell r="J142">
            <v>3029864.4141418841</v>
          </cell>
        </row>
        <row r="143">
          <cell r="A143">
            <v>125</v>
          </cell>
          <cell r="B143">
            <v>46784</v>
          </cell>
          <cell r="C143">
            <v>5966464.1174033051</v>
          </cell>
          <cell r="D143">
            <v>44866.131425311069</v>
          </cell>
          <cell r="E143">
            <v>0</v>
          </cell>
          <cell r="F143">
            <v>44866.131425311069</v>
          </cell>
          <cell r="G143">
            <v>24977.917700633385</v>
          </cell>
          <cell r="H143">
            <v>19888.213724677684</v>
          </cell>
          <cell r="I143">
            <v>5941486.1997026717</v>
          </cell>
          <cell r="J143">
            <v>3049752.6278665615</v>
          </cell>
        </row>
        <row r="144">
          <cell r="A144">
            <v>126</v>
          </cell>
          <cell r="B144">
            <v>46813</v>
          </cell>
          <cell r="C144">
            <v>5941486.1997026717</v>
          </cell>
          <cell r="D144">
            <v>44866.131425311069</v>
          </cell>
          <cell r="E144">
            <v>0</v>
          </cell>
          <cell r="F144">
            <v>44866.131425311069</v>
          </cell>
          <cell r="G144">
            <v>25061.177426302162</v>
          </cell>
          <cell r="H144">
            <v>19804.953999008907</v>
          </cell>
          <cell r="I144">
            <v>5916425.0222763699</v>
          </cell>
          <cell r="J144">
            <v>3069557.5818655705</v>
          </cell>
        </row>
        <row r="145">
          <cell r="A145">
            <v>127</v>
          </cell>
          <cell r="B145">
            <v>46844</v>
          </cell>
          <cell r="C145">
            <v>5916425.0222763699</v>
          </cell>
          <cell r="D145">
            <v>44866.131425311069</v>
          </cell>
          <cell r="E145">
            <v>0</v>
          </cell>
          <cell r="F145">
            <v>44866.131425311069</v>
          </cell>
          <cell r="G145">
            <v>25144.714684389834</v>
          </cell>
          <cell r="H145">
            <v>19721.416740921235</v>
          </cell>
          <cell r="I145">
            <v>5891280.3075919803</v>
          </cell>
          <cell r="J145">
            <v>3089278.9986064918</v>
          </cell>
        </row>
        <row r="146">
          <cell r="A146">
            <v>128</v>
          </cell>
          <cell r="B146">
            <v>46874</v>
          </cell>
          <cell r="C146">
            <v>5891280.3075919803</v>
          </cell>
          <cell r="D146">
            <v>44866.131425311069</v>
          </cell>
          <cell r="E146">
            <v>0</v>
          </cell>
          <cell r="F146">
            <v>44866.131425311069</v>
          </cell>
          <cell r="G146">
            <v>25228.530400004467</v>
          </cell>
          <cell r="H146">
            <v>19637.601025306602</v>
          </cell>
          <cell r="I146">
            <v>5866051.7771919761</v>
          </cell>
          <cell r="J146">
            <v>3108916.5996317985</v>
          </cell>
        </row>
        <row r="147">
          <cell r="A147">
            <v>129</v>
          </cell>
          <cell r="B147">
            <v>46905</v>
          </cell>
          <cell r="C147">
            <v>5866051.7771919761</v>
          </cell>
          <cell r="D147">
            <v>44866.131425311069</v>
          </cell>
          <cell r="E147">
            <v>0</v>
          </cell>
          <cell r="F147">
            <v>44866.131425311069</v>
          </cell>
          <cell r="G147">
            <v>25312.625501337814</v>
          </cell>
          <cell r="H147">
            <v>19553.505923973255</v>
          </cell>
          <cell r="I147">
            <v>5840739.1516906386</v>
          </cell>
          <cell r="J147">
            <v>3128470.1055557719</v>
          </cell>
        </row>
        <row r="148">
          <cell r="A148">
            <v>130</v>
          </cell>
          <cell r="B148">
            <v>46935</v>
          </cell>
          <cell r="C148">
            <v>5840739.1516906386</v>
          </cell>
          <cell r="D148">
            <v>44866.131425311069</v>
          </cell>
          <cell r="E148">
            <v>0</v>
          </cell>
          <cell r="F148">
            <v>44866.131425311069</v>
          </cell>
          <cell r="G148">
            <v>25397.000919675607</v>
          </cell>
          <cell r="H148">
            <v>19469.130505635461</v>
          </cell>
          <cell r="I148">
            <v>5815342.1507709632</v>
          </cell>
          <cell r="J148">
            <v>3147939.2360614073</v>
          </cell>
        </row>
        <row r="149">
          <cell r="A149">
            <v>131</v>
          </cell>
          <cell r="B149">
            <v>46966</v>
          </cell>
          <cell r="C149">
            <v>5815342.1507709632</v>
          </cell>
          <cell r="D149">
            <v>44866.131425311069</v>
          </cell>
          <cell r="E149">
            <v>0</v>
          </cell>
          <cell r="F149">
            <v>44866.131425311069</v>
          </cell>
          <cell r="G149">
            <v>25481.65758940786</v>
          </cell>
          <cell r="H149">
            <v>19384.473835903209</v>
          </cell>
          <cell r="I149">
            <v>5789860.4931815555</v>
          </cell>
          <cell r="J149">
            <v>3167323.7098973105</v>
          </cell>
        </row>
        <row r="150">
          <cell r="A150">
            <v>132</v>
          </cell>
          <cell r="B150">
            <v>46997</v>
          </cell>
          <cell r="C150">
            <v>5789860.4931815555</v>
          </cell>
          <cell r="D150">
            <v>44866.131425311069</v>
          </cell>
          <cell r="E150">
            <v>0</v>
          </cell>
          <cell r="F150">
            <v>44866.131425311069</v>
          </cell>
          <cell r="G150">
            <v>25566.596448039218</v>
          </cell>
          <cell r="H150">
            <v>19299.534977271851</v>
          </cell>
          <cell r="I150">
            <v>5764293.8967335159</v>
          </cell>
          <cell r="J150">
            <v>3186623.2448745822</v>
          </cell>
        </row>
        <row r="151">
          <cell r="A151">
            <v>133</v>
          </cell>
          <cell r="B151">
            <v>47027</v>
          </cell>
          <cell r="C151">
            <v>5764293.8967335159</v>
          </cell>
          <cell r="D151">
            <v>44866.131425311069</v>
          </cell>
          <cell r="E151">
            <v>0</v>
          </cell>
          <cell r="F151">
            <v>44866.131425311069</v>
          </cell>
          <cell r="G151">
            <v>25651.818436199348</v>
          </cell>
          <cell r="H151">
            <v>19214.312989111721</v>
          </cell>
          <cell r="I151">
            <v>5738642.0782973161</v>
          </cell>
          <cell r="J151">
            <v>3205837.5578636937</v>
          </cell>
        </row>
        <row r="152">
          <cell r="A152">
            <v>134</v>
          </cell>
          <cell r="B152">
            <v>47058</v>
          </cell>
          <cell r="C152">
            <v>5738642.0782973161</v>
          </cell>
          <cell r="D152">
            <v>44866.131425311069</v>
          </cell>
          <cell r="E152">
            <v>0</v>
          </cell>
          <cell r="F152">
            <v>44866.131425311069</v>
          </cell>
          <cell r="G152">
            <v>25737.32449765335</v>
          </cell>
          <cell r="H152">
            <v>19128.806927657719</v>
          </cell>
          <cell r="I152">
            <v>5712904.7537996629</v>
          </cell>
          <cell r="J152">
            <v>3224966.3647913514</v>
          </cell>
        </row>
        <row r="153">
          <cell r="A153">
            <v>135</v>
          </cell>
          <cell r="B153">
            <v>47088</v>
          </cell>
          <cell r="C153">
            <v>5712904.7537996629</v>
          </cell>
          <cell r="D153">
            <v>44866.131425311069</v>
          </cell>
          <cell r="E153">
            <v>0</v>
          </cell>
          <cell r="F153">
            <v>44866.131425311069</v>
          </cell>
          <cell r="G153">
            <v>25823.115579312191</v>
          </cell>
          <cell r="H153">
            <v>19043.015845998878</v>
          </cell>
          <cell r="I153">
            <v>5687081.6382203512</v>
          </cell>
          <cell r="J153">
            <v>3244009.38063735</v>
          </cell>
        </row>
        <row r="154">
          <cell r="A154">
            <v>136</v>
          </cell>
          <cell r="B154">
            <v>47119</v>
          </cell>
          <cell r="C154">
            <v>5687081.6382203512</v>
          </cell>
          <cell r="D154">
            <v>44866.131425311069</v>
          </cell>
          <cell r="E154">
            <v>0</v>
          </cell>
          <cell r="F154">
            <v>44866.131425311069</v>
          </cell>
          <cell r="G154">
            <v>25909.19263124323</v>
          </cell>
          <cell r="H154">
            <v>18956.938794067839</v>
          </cell>
          <cell r="I154">
            <v>5661172.4455891084</v>
          </cell>
          <cell r="J154">
            <v>3262966.3194314181</v>
          </cell>
        </row>
        <row r="155">
          <cell r="A155">
            <v>137</v>
          </cell>
          <cell r="B155">
            <v>47150</v>
          </cell>
          <cell r="C155">
            <v>5661172.4455891084</v>
          </cell>
          <cell r="D155">
            <v>44866.131425311069</v>
          </cell>
          <cell r="E155">
            <v>0</v>
          </cell>
          <cell r="F155">
            <v>44866.131425311069</v>
          </cell>
          <cell r="G155">
            <v>25995.556606680708</v>
          </cell>
          <cell r="H155">
            <v>18870.574818630361</v>
          </cell>
          <cell r="I155">
            <v>5635176.8889824273</v>
          </cell>
          <cell r="J155">
            <v>3281836.8942500483</v>
          </cell>
        </row>
        <row r="156">
          <cell r="A156">
            <v>138</v>
          </cell>
          <cell r="B156">
            <v>47178</v>
          </cell>
          <cell r="C156">
            <v>5635176.8889824273</v>
          </cell>
          <cell r="D156">
            <v>44866.131425311069</v>
          </cell>
          <cell r="E156">
            <v>0</v>
          </cell>
          <cell r="F156">
            <v>44866.131425311069</v>
          </cell>
          <cell r="G156">
            <v>26082.208462036309</v>
          </cell>
          <cell r="H156">
            <v>18783.922963274759</v>
          </cell>
          <cell r="I156">
            <v>5609094.6805203911</v>
          </cell>
          <cell r="J156">
            <v>3300620.817213323</v>
          </cell>
        </row>
        <row r="157">
          <cell r="A157">
            <v>139</v>
          </cell>
          <cell r="B157">
            <v>47209</v>
          </cell>
          <cell r="C157">
            <v>5609094.6805203911</v>
          </cell>
          <cell r="D157">
            <v>44866.131425311069</v>
          </cell>
          <cell r="E157">
            <v>0</v>
          </cell>
          <cell r="F157">
            <v>44866.131425311069</v>
          </cell>
          <cell r="G157">
            <v>26169.149156909763</v>
          </cell>
          <cell r="H157">
            <v>18696.982268401305</v>
          </cell>
          <cell r="I157">
            <v>5582925.5313634817</v>
          </cell>
          <cell r="J157">
            <v>3319317.7994817244</v>
          </cell>
        </row>
        <row r="158">
          <cell r="A158">
            <v>140</v>
          </cell>
          <cell r="B158">
            <v>47239</v>
          </cell>
          <cell r="C158">
            <v>5582925.5313634817</v>
          </cell>
          <cell r="D158">
            <v>44866.131425311069</v>
          </cell>
          <cell r="E158">
            <v>0</v>
          </cell>
          <cell r="F158">
            <v>44866.131425311069</v>
          </cell>
          <cell r="G158">
            <v>26256.379654099463</v>
          </cell>
          <cell r="H158">
            <v>18609.751771211606</v>
          </cell>
          <cell r="I158">
            <v>5556669.1517093824</v>
          </cell>
          <cell r="J158">
            <v>3337927.551252936</v>
          </cell>
        </row>
        <row r="159">
          <cell r="A159">
            <v>141</v>
          </cell>
          <cell r="B159">
            <v>47270</v>
          </cell>
          <cell r="C159">
            <v>5556669.1517093824</v>
          </cell>
          <cell r="D159">
            <v>44866.131425311069</v>
          </cell>
          <cell r="E159">
            <v>0</v>
          </cell>
          <cell r="F159">
            <v>44866.131425311069</v>
          </cell>
          <cell r="G159">
            <v>26343.900919613126</v>
          </cell>
          <cell r="H159">
            <v>18522.230505697942</v>
          </cell>
          <cell r="I159">
            <v>5530325.250789769</v>
          </cell>
          <cell r="J159">
            <v>3356449.7817586339</v>
          </cell>
        </row>
        <row r="160">
          <cell r="A160">
            <v>142</v>
          </cell>
          <cell r="B160">
            <v>47300</v>
          </cell>
          <cell r="C160">
            <v>5530325.250789769</v>
          </cell>
          <cell r="D160">
            <v>44866.131425311069</v>
          </cell>
          <cell r="E160">
            <v>0</v>
          </cell>
          <cell r="F160">
            <v>44866.131425311069</v>
          </cell>
          <cell r="G160">
            <v>26431.713922678504</v>
          </cell>
          <cell r="H160">
            <v>18434.417502632565</v>
          </cell>
          <cell r="I160">
            <v>5503893.5368670905</v>
          </cell>
          <cell r="J160">
            <v>3374884.1992612663</v>
          </cell>
        </row>
        <row r="161">
          <cell r="A161">
            <v>143</v>
          </cell>
          <cell r="B161">
            <v>47331</v>
          </cell>
          <cell r="C161">
            <v>5503893.5368670905</v>
          </cell>
          <cell r="D161">
            <v>44866.131425311069</v>
          </cell>
          <cell r="E161">
            <v>0</v>
          </cell>
          <cell r="F161">
            <v>44866.131425311069</v>
          </cell>
          <cell r="G161">
            <v>26519.819635754098</v>
          </cell>
          <cell r="H161">
            <v>18346.31178955697</v>
          </cell>
          <cell r="I161">
            <v>5477373.717231336</v>
          </cell>
          <cell r="J161">
            <v>3393230.5110508231</v>
          </cell>
        </row>
        <row r="162">
          <cell r="A162">
            <v>144</v>
          </cell>
          <cell r="B162">
            <v>47362</v>
          </cell>
          <cell r="C162">
            <v>5477373.717231336</v>
          </cell>
          <cell r="D162">
            <v>44866.131425311069</v>
          </cell>
          <cell r="E162">
            <v>0</v>
          </cell>
          <cell r="F162">
            <v>44866.131425311069</v>
          </cell>
          <cell r="G162">
            <v>26608.219034539947</v>
          </cell>
          <cell r="H162">
            <v>18257.912390771122</v>
          </cell>
          <cell r="I162">
            <v>5450765.4981967965</v>
          </cell>
          <cell r="J162">
            <v>3411488.4234415945</v>
          </cell>
        </row>
        <row r="163">
          <cell r="A163">
            <v>145</v>
          </cell>
          <cell r="B163">
            <v>47392</v>
          </cell>
          <cell r="C163">
            <v>5450765.4981967965</v>
          </cell>
          <cell r="D163">
            <v>44866.131425311069</v>
          </cell>
          <cell r="E163">
            <v>0</v>
          </cell>
          <cell r="F163">
            <v>44866.131425311069</v>
          </cell>
          <cell r="G163">
            <v>26696.913097988414</v>
          </cell>
          <cell r="H163">
            <v>18169.218327322655</v>
          </cell>
          <cell r="I163">
            <v>5424068.5850988077</v>
          </cell>
          <cell r="J163">
            <v>3429657.641768917</v>
          </cell>
        </row>
        <row r="164">
          <cell r="A164">
            <v>146</v>
          </cell>
          <cell r="B164">
            <v>47423</v>
          </cell>
          <cell r="C164">
            <v>5424068.5850988077</v>
          </cell>
          <cell r="D164">
            <v>44866.131425311069</v>
          </cell>
          <cell r="E164">
            <v>0</v>
          </cell>
          <cell r="F164">
            <v>44866.131425311069</v>
          </cell>
          <cell r="G164">
            <v>26785.902808315044</v>
          </cell>
          <cell r="H164">
            <v>18080.228616996024</v>
          </cell>
          <cell r="I164">
            <v>5397282.6822904926</v>
          </cell>
          <cell r="J164">
            <v>3447737.8703859132</v>
          </cell>
        </row>
        <row r="165">
          <cell r="A165">
            <v>147</v>
          </cell>
          <cell r="B165">
            <v>47453</v>
          </cell>
          <cell r="C165">
            <v>5397282.6822904926</v>
          </cell>
          <cell r="D165">
            <v>44866.131425311069</v>
          </cell>
          <cell r="E165">
            <v>0</v>
          </cell>
          <cell r="F165">
            <v>44866.131425311069</v>
          </cell>
          <cell r="G165">
            <v>26875.189151009425</v>
          </cell>
          <cell r="H165">
            <v>17990.942274301644</v>
          </cell>
          <cell r="I165">
            <v>5370407.493139483</v>
          </cell>
          <cell r="J165">
            <v>3465728.812660215</v>
          </cell>
        </row>
        <row r="166">
          <cell r="A166">
            <v>148</v>
          </cell>
          <cell r="B166">
            <v>47484</v>
          </cell>
          <cell r="C166">
            <v>5370407.493139483</v>
          </cell>
          <cell r="D166">
            <v>44866.131425311069</v>
          </cell>
          <cell r="E166">
            <v>0</v>
          </cell>
          <cell r="F166">
            <v>44866.131425311069</v>
          </cell>
          <cell r="G166">
            <v>26964.773114846124</v>
          </cell>
          <cell r="H166">
            <v>17901.358310464944</v>
          </cell>
          <cell r="I166">
            <v>5343442.7200246369</v>
          </cell>
          <cell r="J166">
            <v>3483630.1709706797</v>
          </cell>
        </row>
        <row r="167">
          <cell r="A167">
            <v>149</v>
          </cell>
          <cell r="B167">
            <v>47515</v>
          </cell>
          <cell r="C167">
            <v>5343442.7200246369</v>
          </cell>
          <cell r="D167">
            <v>44866.131425311069</v>
          </cell>
          <cell r="E167">
            <v>0</v>
          </cell>
          <cell r="F167">
            <v>44866.131425311069</v>
          </cell>
          <cell r="G167">
            <v>27054.655691895612</v>
          </cell>
          <cell r="H167">
            <v>17811.475733415456</v>
          </cell>
          <cell r="I167">
            <v>5316388.0643327413</v>
          </cell>
          <cell r="J167">
            <v>3501441.6467040954</v>
          </cell>
        </row>
        <row r="168">
          <cell r="A168">
            <v>150</v>
          </cell>
          <cell r="B168">
            <v>47543</v>
          </cell>
          <cell r="C168">
            <v>5316388.0643327413</v>
          </cell>
          <cell r="D168">
            <v>44866.131425311069</v>
          </cell>
          <cell r="E168">
            <v>0</v>
          </cell>
          <cell r="F168">
            <v>44866.131425311069</v>
          </cell>
          <cell r="G168">
            <v>27144.837877535265</v>
          </cell>
          <cell r="H168">
            <v>17721.293547775804</v>
          </cell>
          <cell r="I168">
            <v>5289243.2264552061</v>
          </cell>
          <cell r="J168">
            <v>3519162.940251871</v>
          </cell>
        </row>
        <row r="169">
          <cell r="A169">
            <v>151</v>
          </cell>
          <cell r="B169">
            <v>47574</v>
          </cell>
          <cell r="C169">
            <v>5289243.2264552061</v>
          </cell>
          <cell r="D169">
            <v>44866.131425311069</v>
          </cell>
          <cell r="E169">
            <v>0</v>
          </cell>
          <cell r="F169">
            <v>44866.131425311069</v>
          </cell>
          <cell r="G169">
            <v>27235.320670460384</v>
          </cell>
          <cell r="H169">
            <v>17630.810754850685</v>
          </cell>
          <cell r="I169">
            <v>5262007.9057847457</v>
          </cell>
          <cell r="J169">
            <v>3536793.7510067215</v>
          </cell>
        </row>
        <row r="170">
          <cell r="A170">
            <v>152</v>
          </cell>
          <cell r="B170">
            <v>47604</v>
          </cell>
          <cell r="C170">
            <v>5262007.9057847457</v>
          </cell>
          <cell r="D170">
            <v>44866.131425311069</v>
          </cell>
          <cell r="E170">
            <v>0</v>
          </cell>
          <cell r="F170">
            <v>44866.131425311069</v>
          </cell>
          <cell r="G170">
            <v>27326.105072695249</v>
          </cell>
          <cell r="H170">
            <v>17540.02635261582</v>
          </cell>
          <cell r="I170">
            <v>5234681.8007120509</v>
          </cell>
          <cell r="J170">
            <v>3554333.7773593375</v>
          </cell>
        </row>
        <row r="171">
          <cell r="A171">
            <v>153</v>
          </cell>
          <cell r="B171">
            <v>47635</v>
          </cell>
          <cell r="C171">
            <v>5234681.8007120509</v>
          </cell>
          <cell r="D171">
            <v>44866.131425311069</v>
          </cell>
          <cell r="E171">
            <v>0</v>
          </cell>
          <cell r="F171">
            <v>44866.131425311069</v>
          </cell>
          <cell r="G171">
            <v>27417.192089604232</v>
          </cell>
          <cell r="H171">
            <v>17448.939335706837</v>
          </cell>
          <cell r="I171">
            <v>5207264.6086224467</v>
          </cell>
          <cell r="J171">
            <v>3571782.7166950442</v>
          </cell>
        </row>
        <row r="172">
          <cell r="A172">
            <v>154</v>
          </cell>
          <cell r="B172">
            <v>47665</v>
          </cell>
          <cell r="C172">
            <v>5207264.6086224467</v>
          </cell>
          <cell r="D172">
            <v>44866.131425311069</v>
          </cell>
          <cell r="E172">
            <v>0</v>
          </cell>
          <cell r="F172">
            <v>44866.131425311069</v>
          </cell>
          <cell r="G172">
            <v>27508.582729902912</v>
          </cell>
          <cell r="H172">
            <v>17357.548695408157</v>
          </cell>
          <cell r="I172">
            <v>5179756.0258925436</v>
          </cell>
          <cell r="J172">
            <v>3589140.2653904525</v>
          </cell>
        </row>
        <row r="173">
          <cell r="A173">
            <v>155</v>
          </cell>
          <cell r="B173">
            <v>47696</v>
          </cell>
          <cell r="C173">
            <v>5179756.0258925436</v>
          </cell>
          <cell r="D173">
            <v>44866.131425311069</v>
          </cell>
          <cell r="E173">
            <v>0</v>
          </cell>
          <cell r="F173">
            <v>44866.131425311069</v>
          </cell>
          <cell r="G173">
            <v>27600.278005669257</v>
          </cell>
          <cell r="H173">
            <v>17265.853419641811</v>
          </cell>
          <cell r="I173">
            <v>5152155.7478868747</v>
          </cell>
          <cell r="J173">
            <v>3606406.1188100944</v>
          </cell>
        </row>
        <row r="174">
          <cell r="A174">
            <v>156</v>
          </cell>
          <cell r="B174">
            <v>47727</v>
          </cell>
          <cell r="C174">
            <v>5152155.7478868747</v>
          </cell>
          <cell r="D174">
            <v>44866.131425311069</v>
          </cell>
          <cell r="E174">
            <v>0</v>
          </cell>
          <cell r="F174">
            <v>44866.131425311069</v>
          </cell>
          <cell r="G174">
            <v>27692.278932354817</v>
          </cell>
          <cell r="H174">
            <v>17173.852492956252</v>
          </cell>
          <cell r="I174">
            <v>5124463.4689545203</v>
          </cell>
          <cell r="J174">
            <v>3623579.9713030509</v>
          </cell>
        </row>
        <row r="175">
          <cell r="A175">
            <v>157</v>
          </cell>
          <cell r="B175">
            <v>47757</v>
          </cell>
          <cell r="C175">
            <v>5124463.4689545203</v>
          </cell>
          <cell r="D175">
            <v>44866.131425311069</v>
          </cell>
          <cell r="E175">
            <v>0</v>
          </cell>
          <cell r="F175">
            <v>44866.131425311069</v>
          </cell>
          <cell r="G175">
            <v>27784.586528796</v>
          </cell>
          <cell r="H175">
            <v>17081.544896515068</v>
          </cell>
          <cell r="I175">
            <v>5096678.8824257245</v>
          </cell>
          <cell r="J175">
            <v>3640661.516199566</v>
          </cell>
        </row>
        <row r="176">
          <cell r="A176">
            <v>158</v>
          </cell>
          <cell r="B176">
            <v>47788</v>
          </cell>
          <cell r="C176">
            <v>5096678.8824257245</v>
          </cell>
          <cell r="D176">
            <v>44866.131425311069</v>
          </cell>
          <cell r="E176">
            <v>0</v>
          </cell>
          <cell r="F176">
            <v>44866.131425311069</v>
          </cell>
          <cell r="G176">
            <v>27877.201817225319</v>
          </cell>
          <cell r="H176">
            <v>16988.929608085749</v>
          </cell>
          <cell r="I176">
            <v>5068801.6806084989</v>
          </cell>
          <cell r="J176">
            <v>3657650.4458076516</v>
          </cell>
        </row>
        <row r="177">
          <cell r="A177">
            <v>159</v>
          </cell>
          <cell r="B177">
            <v>47818</v>
          </cell>
          <cell r="C177">
            <v>5068801.6806084989</v>
          </cell>
          <cell r="D177">
            <v>44866.131425311069</v>
          </cell>
          <cell r="E177">
            <v>0</v>
          </cell>
          <cell r="F177">
            <v>44866.131425311069</v>
          </cell>
          <cell r="G177">
            <v>27970.125823282739</v>
          </cell>
          <cell r="H177">
            <v>16896.00560202833</v>
          </cell>
          <cell r="I177">
            <v>5040831.5547852162</v>
          </cell>
          <cell r="J177">
            <v>3674546.4514096798</v>
          </cell>
        </row>
        <row r="178">
          <cell r="A178">
            <v>160</v>
          </cell>
          <cell r="B178">
            <v>47849</v>
          </cell>
          <cell r="C178">
            <v>5040831.5547852162</v>
          </cell>
          <cell r="D178">
            <v>44866.131425311069</v>
          </cell>
          <cell r="E178">
            <v>0</v>
          </cell>
          <cell r="F178">
            <v>44866.131425311069</v>
          </cell>
          <cell r="G178">
            <v>28063.359576027015</v>
          </cell>
          <cell r="H178">
            <v>16802.771849284054</v>
          </cell>
          <cell r="I178">
            <v>5012768.1952091893</v>
          </cell>
          <cell r="J178">
            <v>3691349.2232589638</v>
          </cell>
        </row>
        <row r="179">
          <cell r="A179">
            <v>161</v>
          </cell>
          <cell r="B179">
            <v>47880</v>
          </cell>
          <cell r="C179">
            <v>5012768.1952091893</v>
          </cell>
          <cell r="D179">
            <v>44866.131425311069</v>
          </cell>
          <cell r="E179">
            <v>0</v>
          </cell>
          <cell r="F179">
            <v>44866.131425311069</v>
          </cell>
          <cell r="G179">
            <v>28156.904107947103</v>
          </cell>
          <cell r="H179">
            <v>16709.227317363966</v>
          </cell>
          <cell r="I179">
            <v>4984611.2911012424</v>
          </cell>
          <cell r="J179">
            <v>3708058.4505763277</v>
          </cell>
        </row>
        <row r="180">
          <cell r="A180">
            <v>162</v>
          </cell>
          <cell r="B180">
            <v>47908</v>
          </cell>
          <cell r="C180">
            <v>4984611.2911012424</v>
          </cell>
          <cell r="D180">
            <v>44866.131425311069</v>
          </cell>
          <cell r="E180">
            <v>0</v>
          </cell>
          <cell r="F180">
            <v>44866.131425311069</v>
          </cell>
          <cell r="G180">
            <v>28250.760454973595</v>
          </cell>
          <cell r="H180">
            <v>16615.370970337473</v>
          </cell>
          <cell r="I180">
            <v>4956360.5306462692</v>
          </cell>
          <cell r="J180">
            <v>3724673.8215466654</v>
          </cell>
        </row>
        <row r="181">
          <cell r="A181">
            <v>163</v>
          </cell>
          <cell r="B181">
            <v>47939</v>
          </cell>
          <cell r="C181">
            <v>4956360.5306462692</v>
          </cell>
          <cell r="D181">
            <v>44866.131425311069</v>
          </cell>
          <cell r="E181">
            <v>0</v>
          </cell>
          <cell r="F181">
            <v>44866.131425311069</v>
          </cell>
          <cell r="G181">
            <v>28344.929656490171</v>
          </cell>
          <cell r="H181">
            <v>16521.201768820898</v>
          </cell>
          <cell r="I181">
            <v>4928015.6009897795</v>
          </cell>
          <cell r="J181">
            <v>3741195.0233154865</v>
          </cell>
        </row>
        <row r="182">
          <cell r="A182">
            <v>164</v>
          </cell>
          <cell r="B182">
            <v>47969</v>
          </cell>
          <cell r="C182">
            <v>4928015.6009897795</v>
          </cell>
          <cell r="D182">
            <v>44866.131425311069</v>
          </cell>
          <cell r="E182">
            <v>0</v>
          </cell>
          <cell r="F182">
            <v>44866.131425311069</v>
          </cell>
          <cell r="G182">
            <v>28439.412755345136</v>
          </cell>
          <cell r="H182">
            <v>16426.718669965932</v>
          </cell>
          <cell r="I182">
            <v>4899576.1882344345</v>
          </cell>
          <cell r="J182">
            <v>3757621.7419854524</v>
          </cell>
        </row>
        <row r="183">
          <cell r="A183">
            <v>165</v>
          </cell>
          <cell r="B183">
            <v>48000</v>
          </cell>
          <cell r="C183">
            <v>4899576.1882344345</v>
          </cell>
          <cell r="D183">
            <v>44866.131425311069</v>
          </cell>
          <cell r="E183">
            <v>0</v>
          </cell>
          <cell r="F183">
            <v>44866.131425311069</v>
          </cell>
          <cell r="G183">
            <v>28534.21079786295</v>
          </cell>
          <cell r="H183">
            <v>16331.920627448117</v>
          </cell>
          <cell r="I183">
            <v>4871041.9774365714</v>
          </cell>
          <cell r="J183">
            <v>3773953.6626129006</v>
          </cell>
        </row>
        <row r="184">
          <cell r="A184">
            <v>166</v>
          </cell>
          <cell r="B184">
            <v>48030</v>
          </cell>
          <cell r="C184">
            <v>4871041.9774365714</v>
          </cell>
          <cell r="D184">
            <v>44866.131425311069</v>
          </cell>
          <cell r="E184">
            <v>0</v>
          </cell>
          <cell r="F184">
            <v>44866.131425311069</v>
          </cell>
          <cell r="G184">
            <v>28629.324833855833</v>
          </cell>
          <cell r="H184">
            <v>16236.806591455237</v>
          </cell>
          <cell r="I184">
            <v>4842412.6526027154</v>
          </cell>
          <cell r="J184">
            <v>3790190.469204356</v>
          </cell>
        </row>
        <row r="185">
          <cell r="A185">
            <v>167</v>
          </cell>
          <cell r="B185">
            <v>48061</v>
          </cell>
          <cell r="C185">
            <v>4842412.6526027154</v>
          </cell>
          <cell r="D185">
            <v>44866.131425311069</v>
          </cell>
          <cell r="E185">
            <v>0</v>
          </cell>
          <cell r="F185">
            <v>44866.131425311069</v>
          </cell>
          <cell r="G185">
            <v>28724.755916635353</v>
          </cell>
          <cell r="H185">
            <v>16141.375508675717</v>
          </cell>
          <cell r="I185">
            <v>4813687.8966860799</v>
          </cell>
          <cell r="J185">
            <v>3806331.8447130318</v>
          </cell>
        </row>
        <row r="186">
          <cell r="A186">
            <v>168</v>
          </cell>
          <cell r="B186">
            <v>48092</v>
          </cell>
          <cell r="C186">
            <v>4813687.8966860799</v>
          </cell>
          <cell r="D186">
            <v>44866.131425311069</v>
          </cell>
          <cell r="E186">
            <v>0</v>
          </cell>
          <cell r="F186">
            <v>44866.131425311069</v>
          </cell>
          <cell r="G186">
            <v>28820.505103024137</v>
          </cell>
          <cell r="H186">
            <v>16045.626322286933</v>
          </cell>
          <cell r="I186">
            <v>4784867.3915830562</v>
          </cell>
          <cell r="J186">
            <v>3822377.4710353189</v>
          </cell>
        </row>
        <row r="187">
          <cell r="A187">
            <v>169</v>
          </cell>
          <cell r="B187">
            <v>48122</v>
          </cell>
          <cell r="C187">
            <v>4784867.3915830562</v>
          </cell>
          <cell r="D187">
            <v>44866.131425311069</v>
          </cell>
          <cell r="E187">
            <v>0</v>
          </cell>
          <cell r="F187">
            <v>44866.131425311069</v>
          </cell>
          <cell r="G187">
            <v>28916.57345336755</v>
          </cell>
          <cell r="H187">
            <v>15949.557971943521</v>
          </cell>
          <cell r="I187">
            <v>4755950.8181296885</v>
          </cell>
          <cell r="J187">
            <v>3838327.0290072626</v>
          </cell>
        </row>
        <row r="188">
          <cell r="A188">
            <v>170</v>
          </cell>
          <cell r="B188">
            <v>48153</v>
          </cell>
          <cell r="C188">
            <v>4755950.8181296885</v>
          </cell>
          <cell r="D188">
            <v>44866.131425311069</v>
          </cell>
          <cell r="E188">
            <v>0</v>
          </cell>
          <cell r="F188">
            <v>44866.131425311069</v>
          </cell>
          <cell r="G188">
            <v>29012.962031545438</v>
          </cell>
          <cell r="H188">
            <v>15853.169393765629</v>
          </cell>
          <cell r="I188">
            <v>4726937.8560981434</v>
          </cell>
          <cell r="J188">
            <v>3854180.1984010283</v>
          </cell>
        </row>
        <row r="189">
          <cell r="A189">
            <v>171</v>
          </cell>
          <cell r="B189">
            <v>48183</v>
          </cell>
          <cell r="C189">
            <v>4726937.8560981434</v>
          </cell>
          <cell r="D189">
            <v>44866.131425311069</v>
          </cell>
          <cell r="E189">
            <v>0</v>
          </cell>
          <cell r="F189">
            <v>44866.131425311069</v>
          </cell>
          <cell r="G189">
            <v>29109.671904983923</v>
          </cell>
          <cell r="H189">
            <v>15756.459520327146</v>
          </cell>
          <cell r="I189">
            <v>4697828.1841931595</v>
          </cell>
          <cell r="J189">
            <v>3869936.6579213552</v>
          </cell>
        </row>
        <row r="190">
          <cell r="A190">
            <v>172</v>
          </cell>
          <cell r="B190">
            <v>48214</v>
          </cell>
          <cell r="C190">
            <v>4697828.1841931595</v>
          </cell>
          <cell r="D190">
            <v>44866.131425311069</v>
          </cell>
          <cell r="E190">
            <v>0</v>
          </cell>
          <cell r="F190">
            <v>44866.131425311069</v>
          </cell>
          <cell r="G190">
            <v>29206.704144667201</v>
          </cell>
          <cell r="H190">
            <v>15659.427280643866</v>
          </cell>
          <cell r="I190">
            <v>4668621.4800484926</v>
          </cell>
          <cell r="J190">
            <v>3885596.0852019992</v>
          </cell>
        </row>
        <row r="191">
          <cell r="A191">
            <v>173</v>
          </cell>
          <cell r="B191">
            <v>48245</v>
          </cell>
          <cell r="C191">
            <v>4668621.4800484926</v>
          </cell>
          <cell r="D191">
            <v>44866.131425311069</v>
          </cell>
          <cell r="E191">
            <v>0</v>
          </cell>
          <cell r="F191">
            <v>44866.131425311069</v>
          </cell>
          <cell r="G191">
            <v>29304.059825149423</v>
          </cell>
          <cell r="H191">
            <v>15562.071600161644</v>
          </cell>
          <cell r="I191">
            <v>4639317.4202233432</v>
          </cell>
          <cell r="J191">
            <v>3901158.1568021607</v>
          </cell>
        </row>
        <row r="192">
          <cell r="A192">
            <v>174</v>
          </cell>
          <cell r="B192">
            <v>48274</v>
          </cell>
          <cell r="C192">
            <v>4639317.4202233432</v>
          </cell>
          <cell r="D192">
            <v>44866.131425311069</v>
          </cell>
          <cell r="E192">
            <v>0</v>
          </cell>
          <cell r="F192">
            <v>44866.131425311069</v>
          </cell>
          <cell r="G192">
            <v>29401.740024566592</v>
          </cell>
          <cell r="H192">
            <v>15464.391400744476</v>
          </cell>
          <cell r="I192">
            <v>4609915.6801987765</v>
          </cell>
          <cell r="J192">
            <v>3916622.5482029053</v>
          </cell>
        </row>
        <row r="193">
          <cell r="A193">
            <v>175</v>
          </cell>
          <cell r="B193">
            <v>48305</v>
          </cell>
          <cell r="C193">
            <v>4609915.6801987765</v>
          </cell>
          <cell r="D193">
            <v>44866.131425311069</v>
          </cell>
          <cell r="E193">
            <v>0</v>
          </cell>
          <cell r="F193">
            <v>44866.131425311069</v>
          </cell>
          <cell r="G193">
            <v>29499.745824648482</v>
          </cell>
          <cell r="H193">
            <v>15366.385600662588</v>
          </cell>
          <cell r="I193">
            <v>4580415.9343741285</v>
          </cell>
          <cell r="J193">
            <v>3931988.9338035681</v>
          </cell>
        </row>
        <row r="194">
          <cell r="A194">
            <v>176</v>
          </cell>
          <cell r="B194">
            <v>48335</v>
          </cell>
          <cell r="C194">
            <v>4580415.9343741285</v>
          </cell>
          <cell r="D194">
            <v>44866.131425311069</v>
          </cell>
          <cell r="E194">
            <v>0</v>
          </cell>
          <cell r="F194">
            <v>44866.131425311069</v>
          </cell>
          <cell r="G194">
            <v>29598.078310730642</v>
          </cell>
          <cell r="H194">
            <v>15268.053114580429</v>
          </cell>
          <cell r="I194">
            <v>4550817.8560633976</v>
          </cell>
          <cell r="J194">
            <v>3947256.9869181486</v>
          </cell>
        </row>
        <row r="195">
          <cell r="A195">
            <v>177</v>
          </cell>
          <cell r="B195">
            <v>48366</v>
          </cell>
          <cell r="C195">
            <v>4550817.8560633976</v>
          </cell>
          <cell r="D195">
            <v>44866.131425311069</v>
          </cell>
          <cell r="E195">
            <v>0</v>
          </cell>
          <cell r="F195">
            <v>44866.131425311069</v>
          </cell>
          <cell r="G195">
            <v>29696.738571766407</v>
          </cell>
          <cell r="H195">
            <v>15169.392853544659</v>
          </cell>
          <cell r="I195">
            <v>4521121.1174916308</v>
          </cell>
          <cell r="J195">
            <v>3962426.3797716931</v>
          </cell>
        </row>
        <row r="196">
          <cell r="A196">
            <v>178</v>
          </cell>
          <cell r="B196">
            <v>48396</v>
          </cell>
          <cell r="C196">
            <v>4521121.1174916308</v>
          </cell>
          <cell r="D196">
            <v>44866.131425311069</v>
          </cell>
          <cell r="E196">
            <v>0</v>
          </cell>
          <cell r="F196">
            <v>44866.131425311069</v>
          </cell>
          <cell r="G196">
            <v>29795.727700338968</v>
          </cell>
          <cell r="H196">
            <v>15070.403724972102</v>
          </cell>
          <cell r="I196">
            <v>4491325.3897912921</v>
          </cell>
          <cell r="J196">
            <v>3977496.7834966653</v>
          </cell>
        </row>
        <row r="197">
          <cell r="A197">
            <v>179</v>
          </cell>
          <cell r="B197">
            <v>48427</v>
          </cell>
          <cell r="C197">
            <v>4491325.3897912921</v>
          </cell>
          <cell r="D197">
            <v>44866.131425311069</v>
          </cell>
          <cell r="E197">
            <v>0</v>
          </cell>
          <cell r="F197">
            <v>44866.131425311069</v>
          </cell>
          <cell r="G197">
            <v>29895.046792673427</v>
          </cell>
          <cell r="H197">
            <v>14971.084632637641</v>
          </cell>
          <cell r="I197">
            <v>4461430.3429986183</v>
          </cell>
          <cell r="J197">
            <v>3992467.8681293027</v>
          </cell>
        </row>
        <row r="198">
          <cell r="A198">
            <v>180</v>
          </cell>
          <cell r="B198">
            <v>48458</v>
          </cell>
          <cell r="C198">
            <v>4461430.3429986183</v>
          </cell>
          <cell r="D198">
            <v>44866.131425311069</v>
          </cell>
          <cell r="E198">
            <v>0</v>
          </cell>
          <cell r="F198">
            <v>44866.131425311069</v>
          </cell>
          <cell r="G198">
            <v>29994.696948649005</v>
          </cell>
          <cell r="H198">
            <v>14871.434476662062</v>
          </cell>
          <cell r="I198">
            <v>4431435.6460499689</v>
          </cell>
          <cell r="J198">
            <v>4007339.3026059647</v>
          </cell>
        </row>
        <row r="199">
          <cell r="A199">
            <v>181</v>
          </cell>
          <cell r="B199">
            <v>48488</v>
          </cell>
          <cell r="C199">
            <v>4431435.6460499689</v>
          </cell>
          <cell r="D199">
            <v>44866.131425311069</v>
          </cell>
          <cell r="E199">
            <v>0</v>
          </cell>
          <cell r="F199">
            <v>44866.131425311069</v>
          </cell>
          <cell r="G199">
            <v>30094.679271811176</v>
          </cell>
          <cell r="H199">
            <v>14771.452153499895</v>
          </cell>
          <cell r="I199">
            <v>4401340.9667781573</v>
          </cell>
          <cell r="J199">
            <v>4022110.7547594644</v>
          </cell>
        </row>
        <row r="200">
          <cell r="A200">
            <v>182</v>
          </cell>
          <cell r="B200">
            <v>48519</v>
          </cell>
          <cell r="C200">
            <v>4401340.9667781573</v>
          </cell>
          <cell r="D200">
            <v>44866.131425311069</v>
          </cell>
          <cell r="E200">
            <v>0</v>
          </cell>
          <cell r="F200">
            <v>44866.131425311069</v>
          </cell>
          <cell r="G200">
            <v>30194.994869383874</v>
          </cell>
          <cell r="H200">
            <v>14671.136555927193</v>
          </cell>
          <cell r="I200">
            <v>4371145.9719087733</v>
          </cell>
          <cell r="J200">
            <v>4036781.8913153918</v>
          </cell>
        </row>
        <row r="201">
          <cell r="A201">
            <v>183</v>
          </cell>
          <cell r="B201">
            <v>48549</v>
          </cell>
          <cell r="C201">
            <v>4371145.9719087733</v>
          </cell>
          <cell r="D201">
            <v>44866.131425311069</v>
          </cell>
          <cell r="E201">
            <v>0</v>
          </cell>
          <cell r="F201">
            <v>44866.131425311069</v>
          </cell>
          <cell r="G201">
            <v>30295.644852281825</v>
          </cell>
          <cell r="H201">
            <v>14570.486573029244</v>
          </cell>
          <cell r="I201">
            <v>4340850.3270564917</v>
          </cell>
          <cell r="J201">
            <v>4051352.3778884211</v>
          </cell>
        </row>
        <row r="202">
          <cell r="A202">
            <v>184</v>
          </cell>
          <cell r="B202">
            <v>48580</v>
          </cell>
          <cell r="C202">
            <v>4340850.3270564917</v>
          </cell>
          <cell r="D202">
            <v>44866.131425311069</v>
          </cell>
          <cell r="E202">
            <v>0</v>
          </cell>
          <cell r="F202">
            <v>44866.131425311069</v>
          </cell>
          <cell r="G202">
            <v>30396.630335122762</v>
          </cell>
          <cell r="H202">
            <v>14469.501090188307</v>
          </cell>
          <cell r="I202">
            <v>4310453.6967213694</v>
          </cell>
          <cell r="J202">
            <v>4065821.8789786096</v>
          </cell>
        </row>
        <row r="203">
          <cell r="A203">
            <v>185</v>
          </cell>
          <cell r="B203">
            <v>48611</v>
          </cell>
          <cell r="C203">
            <v>4310453.6967213694</v>
          </cell>
          <cell r="D203">
            <v>44866.131425311069</v>
          </cell>
          <cell r="E203">
            <v>0</v>
          </cell>
          <cell r="F203">
            <v>44866.131425311069</v>
          </cell>
          <cell r="G203">
            <v>30497.952436239837</v>
          </cell>
          <cell r="H203">
            <v>14368.178989071232</v>
          </cell>
          <cell r="I203">
            <v>4279955.7442851299</v>
          </cell>
          <cell r="J203">
            <v>4080190.057967681</v>
          </cell>
        </row>
        <row r="204">
          <cell r="A204">
            <v>186</v>
          </cell>
          <cell r="B204">
            <v>48639</v>
          </cell>
          <cell r="C204">
            <v>4279955.7442851299</v>
          </cell>
          <cell r="D204">
            <v>44866.131425311069</v>
          </cell>
          <cell r="E204">
            <v>0</v>
          </cell>
          <cell r="F204">
            <v>44866.131425311069</v>
          </cell>
          <cell r="G204">
            <v>30599.612277693966</v>
          </cell>
          <cell r="H204">
            <v>14266.5191476171</v>
          </cell>
          <cell r="I204">
            <v>4249356.1320074359</v>
          </cell>
          <cell r="J204">
            <v>4094456.5771152982</v>
          </cell>
        </row>
        <row r="205">
          <cell r="A205">
            <v>187</v>
          </cell>
          <cell r="B205">
            <v>48670</v>
          </cell>
          <cell r="C205">
            <v>4249356.1320074359</v>
          </cell>
          <cell r="D205">
            <v>44866.131425311069</v>
          </cell>
          <cell r="E205">
            <v>0</v>
          </cell>
          <cell r="F205">
            <v>44866.131425311069</v>
          </cell>
          <cell r="G205">
            <v>30701.610985286279</v>
          </cell>
          <cell r="H205">
            <v>14164.520440024788</v>
          </cell>
          <cell r="I205">
            <v>4218654.5210221494</v>
          </cell>
          <cell r="J205">
            <v>4108621.097555323</v>
          </cell>
        </row>
        <row r="206">
          <cell r="A206">
            <v>188</v>
          </cell>
          <cell r="B206">
            <v>48700</v>
          </cell>
          <cell r="C206">
            <v>4218654.5210221494</v>
          </cell>
          <cell r="D206">
            <v>44866.131425311069</v>
          </cell>
          <cell r="E206">
            <v>0</v>
          </cell>
          <cell r="F206">
            <v>44866.131425311069</v>
          </cell>
          <cell r="G206">
            <v>30803.949688570574</v>
          </cell>
          <cell r="H206">
            <v>14062.181736740496</v>
          </cell>
          <cell r="I206">
            <v>4187850.5713335788</v>
          </cell>
          <cell r="J206">
            <v>4122683.2792920633</v>
          </cell>
        </row>
        <row r="207">
          <cell r="A207">
            <v>189</v>
          </cell>
          <cell r="B207">
            <v>48731</v>
          </cell>
          <cell r="C207">
            <v>4187850.5713335788</v>
          </cell>
          <cell r="D207">
            <v>44866.131425311069</v>
          </cell>
          <cell r="E207">
            <v>0</v>
          </cell>
          <cell r="F207">
            <v>44866.131425311069</v>
          </cell>
          <cell r="G207">
            <v>30906.629520865805</v>
          </cell>
          <cell r="H207">
            <v>13959.501904445264</v>
          </cell>
          <cell r="I207">
            <v>4156943.9418127132</v>
          </cell>
          <cell r="J207">
            <v>4136642.7811965086</v>
          </cell>
        </row>
        <row r="208">
          <cell r="A208">
            <v>190</v>
          </cell>
          <cell r="B208">
            <v>48761</v>
          </cell>
          <cell r="C208">
            <v>4156943.9418127132</v>
          </cell>
          <cell r="D208">
            <v>44866.131425311069</v>
          </cell>
          <cell r="E208">
            <v>0</v>
          </cell>
          <cell r="F208">
            <v>44866.131425311069</v>
          </cell>
          <cell r="G208">
            <v>31009.65161926869</v>
          </cell>
          <cell r="H208">
            <v>13856.479806042378</v>
          </cell>
          <cell r="I208">
            <v>4125934.2901934446</v>
          </cell>
          <cell r="J208">
            <v>4150499.2610025508</v>
          </cell>
        </row>
        <row r="209">
          <cell r="A209">
            <v>191</v>
          </cell>
          <cell r="B209">
            <v>48792</v>
          </cell>
          <cell r="C209">
            <v>4125934.2901934446</v>
          </cell>
          <cell r="D209">
            <v>44866.131425311069</v>
          </cell>
          <cell r="E209">
            <v>0</v>
          </cell>
          <cell r="F209">
            <v>44866.131425311069</v>
          </cell>
          <cell r="G209">
            <v>31113.01712466625</v>
          </cell>
          <cell r="H209">
            <v>13753.114300644816</v>
          </cell>
          <cell r="I209">
            <v>4094821.2730687782</v>
          </cell>
          <cell r="J209">
            <v>4164252.3753031958</v>
          </cell>
        </row>
        <row r="210">
          <cell r="A210">
            <v>192</v>
          </cell>
          <cell r="B210">
            <v>48823</v>
          </cell>
          <cell r="C210">
            <v>4094821.2730687782</v>
          </cell>
          <cell r="D210">
            <v>44866.131425311069</v>
          </cell>
          <cell r="E210">
            <v>0</v>
          </cell>
          <cell r="F210">
            <v>44866.131425311069</v>
          </cell>
          <cell r="G210">
            <v>31216.727181748473</v>
          </cell>
          <cell r="H210">
            <v>13649.404243562594</v>
          </cell>
          <cell r="I210">
            <v>4063604.5458870297</v>
          </cell>
          <cell r="J210">
            <v>4177901.7795467582</v>
          </cell>
        </row>
        <row r="211">
          <cell r="A211">
            <v>193</v>
          </cell>
          <cell r="B211">
            <v>48853</v>
          </cell>
          <cell r="C211">
            <v>4063604.5458870297</v>
          </cell>
          <cell r="D211">
            <v>44866.131425311069</v>
          </cell>
          <cell r="E211">
            <v>0</v>
          </cell>
          <cell r="F211">
            <v>44866.131425311069</v>
          </cell>
          <cell r="G211">
            <v>31320.782939020966</v>
          </cell>
          <cell r="H211">
            <v>13545.3484862901</v>
          </cell>
          <cell r="I211">
            <v>4032283.7629480087</v>
          </cell>
          <cell r="J211">
            <v>4191447.1280330485</v>
          </cell>
        </row>
        <row r="212">
          <cell r="A212">
            <v>194</v>
          </cell>
          <cell r="B212">
            <v>48884</v>
          </cell>
          <cell r="C212">
            <v>4032283.7629480087</v>
          </cell>
          <cell r="D212">
            <v>44866.131425311069</v>
          </cell>
          <cell r="E212">
            <v>0</v>
          </cell>
          <cell r="F212">
            <v>44866.131425311069</v>
          </cell>
          <cell r="G212">
            <v>31425.185548817703</v>
          </cell>
          <cell r="H212">
            <v>13440.945876493364</v>
          </cell>
          <cell r="I212">
            <v>4000858.577399191</v>
          </cell>
          <cell r="J212">
            <v>4204888.0739095416</v>
          </cell>
        </row>
        <row r="213">
          <cell r="A213">
            <v>195</v>
          </cell>
          <cell r="B213">
            <v>48914</v>
          </cell>
          <cell r="C213">
            <v>4000858.577399191</v>
          </cell>
          <cell r="D213">
            <v>44866.131425311069</v>
          </cell>
          <cell r="E213">
            <v>0</v>
          </cell>
          <cell r="F213">
            <v>44866.131425311069</v>
          </cell>
          <cell r="G213">
            <v>31529.936167313768</v>
          </cell>
          <cell r="H213">
            <v>13336.195257997302</v>
          </cell>
          <cell r="I213">
            <v>3969328.6412318773</v>
          </cell>
          <cell r="J213">
            <v>4218224.2691675387</v>
          </cell>
        </row>
        <row r="214">
          <cell r="A214">
            <v>196</v>
          </cell>
          <cell r="B214">
            <v>48945</v>
          </cell>
          <cell r="C214">
            <v>3969328.6412318773</v>
          </cell>
          <cell r="D214">
            <v>44866.131425311069</v>
          </cell>
          <cell r="E214">
            <v>0</v>
          </cell>
          <cell r="F214">
            <v>44866.131425311069</v>
          </cell>
          <cell r="G214">
            <v>31635.035954538143</v>
          </cell>
          <cell r="H214">
            <v>13231.095470772925</v>
          </cell>
          <cell r="I214">
            <v>3937693.605277339</v>
          </cell>
          <cell r="J214">
            <v>4231455.3646383118</v>
          </cell>
        </row>
        <row r="215">
          <cell r="A215">
            <v>197</v>
          </cell>
          <cell r="B215">
            <v>48976</v>
          </cell>
          <cell r="C215">
            <v>3937693.605277339</v>
          </cell>
          <cell r="D215">
            <v>44866.131425311069</v>
          </cell>
          <cell r="E215">
            <v>0</v>
          </cell>
          <cell r="F215">
            <v>44866.131425311069</v>
          </cell>
          <cell r="G215">
            <v>31740.486074386608</v>
          </cell>
          <cell r="H215">
            <v>13125.645350924462</v>
          </cell>
          <cell r="I215">
            <v>3905953.1192029524</v>
          </cell>
          <cell r="J215">
            <v>4244581.0099892365</v>
          </cell>
        </row>
        <row r="216">
          <cell r="A216">
            <v>198</v>
          </cell>
          <cell r="B216">
            <v>49004</v>
          </cell>
          <cell r="C216">
            <v>3905953.1192029524</v>
          </cell>
          <cell r="D216">
            <v>44866.131425311069</v>
          </cell>
          <cell r="E216">
            <v>0</v>
          </cell>
          <cell r="F216">
            <v>44866.131425311069</v>
          </cell>
          <cell r="G216">
            <v>31846.287694634557</v>
          </cell>
          <cell r="H216">
            <v>13019.84373067651</v>
          </cell>
          <cell r="I216">
            <v>3874106.831508318</v>
          </cell>
          <cell r="J216">
            <v>4257600.8537199134</v>
          </cell>
        </row>
        <row r="217">
          <cell r="A217">
            <v>199</v>
          </cell>
          <cell r="B217">
            <v>49035</v>
          </cell>
          <cell r="C217">
            <v>3874106.831508318</v>
          </cell>
          <cell r="D217">
            <v>44866.131425311069</v>
          </cell>
          <cell r="E217">
            <v>0</v>
          </cell>
          <cell r="F217">
            <v>44866.131425311069</v>
          </cell>
          <cell r="G217">
            <v>31952.441986950005</v>
          </cell>
          <cell r="H217">
            <v>12913.689438361062</v>
          </cell>
          <cell r="I217">
            <v>3842154.3895213678</v>
          </cell>
          <cell r="J217">
            <v>4270514.5431582741</v>
          </cell>
        </row>
        <row r="218">
          <cell r="A218">
            <v>200</v>
          </cell>
          <cell r="B218">
            <v>49065</v>
          </cell>
          <cell r="C218">
            <v>3842154.3895213678</v>
          </cell>
          <cell r="D218">
            <v>44866.131425311069</v>
          </cell>
          <cell r="E218">
            <v>0</v>
          </cell>
          <cell r="F218">
            <v>44866.131425311069</v>
          </cell>
          <cell r="G218">
            <v>32058.950126906508</v>
          </cell>
          <cell r="H218">
            <v>12807.181298404561</v>
          </cell>
          <cell r="I218">
            <v>3810095.4393944615</v>
          </cell>
          <cell r="J218">
            <v>4283321.7244566791</v>
          </cell>
        </row>
        <row r="219">
          <cell r="A219">
            <v>201</v>
          </cell>
          <cell r="B219">
            <v>49096</v>
          </cell>
          <cell r="C219">
            <v>3810095.4393944615</v>
          </cell>
          <cell r="D219">
            <v>44866.131425311069</v>
          </cell>
          <cell r="E219">
            <v>0</v>
          </cell>
          <cell r="F219">
            <v>44866.131425311069</v>
          </cell>
          <cell r="G219">
            <v>32165.813293996194</v>
          </cell>
          <cell r="H219">
            <v>12700.318131314873</v>
          </cell>
          <cell r="I219">
            <v>3777929.6261004652</v>
          </cell>
          <cell r="J219">
            <v>4296022.0425879937</v>
          </cell>
        </row>
        <row r="220">
          <cell r="A220">
            <v>202</v>
          </cell>
          <cell r="B220">
            <v>49126</v>
          </cell>
          <cell r="C220">
            <v>3777929.6261004652</v>
          </cell>
          <cell r="D220">
            <v>44866.131425311069</v>
          </cell>
          <cell r="E220">
            <v>0</v>
          </cell>
          <cell r="F220">
            <v>44866.131425311069</v>
          </cell>
          <cell r="G220">
            <v>32273.032671642854</v>
          </cell>
          <cell r="H220">
            <v>12593.098753668217</v>
          </cell>
          <cell r="I220">
            <v>3745656.5934288222</v>
          </cell>
          <cell r="J220">
            <v>4308615.141341662</v>
          </cell>
        </row>
        <row r="221">
          <cell r="A221">
            <v>203</v>
          </cell>
          <cell r="B221">
            <v>49157</v>
          </cell>
          <cell r="C221">
            <v>3745656.5934288222</v>
          </cell>
          <cell r="D221">
            <v>44866.131425311069</v>
          </cell>
          <cell r="E221">
            <v>0</v>
          </cell>
          <cell r="F221">
            <v>44866.131425311069</v>
          </cell>
          <cell r="G221">
            <v>32380.609447214993</v>
          </cell>
          <cell r="H221">
            <v>12485.521978096074</v>
          </cell>
          <cell r="I221">
            <v>3713275.983981607</v>
          </cell>
          <cell r="J221">
            <v>4321100.6633197581</v>
          </cell>
        </row>
        <row r="222">
          <cell r="A222">
            <v>204</v>
          </cell>
          <cell r="B222">
            <v>49188</v>
          </cell>
          <cell r="C222">
            <v>3713275.983981607</v>
          </cell>
          <cell r="D222">
            <v>44866.131425311069</v>
          </cell>
          <cell r="E222">
            <v>0</v>
          </cell>
          <cell r="F222">
            <v>44866.131425311069</v>
          </cell>
          <cell r="G222">
            <v>32488.544812039043</v>
          </cell>
          <cell r="H222">
            <v>12377.586613272024</v>
          </cell>
          <cell r="I222">
            <v>3680787.439169568</v>
          </cell>
          <cell r="J222">
            <v>4333478.2499330305</v>
          </cell>
        </row>
        <row r="223">
          <cell r="A223">
            <v>205</v>
          </cell>
          <cell r="B223">
            <v>49218</v>
          </cell>
          <cell r="C223">
            <v>3680787.439169568</v>
          </cell>
          <cell r="D223">
            <v>44866.131425311069</v>
          </cell>
          <cell r="E223">
            <v>0</v>
          </cell>
          <cell r="F223">
            <v>44866.131425311069</v>
          </cell>
          <cell r="G223">
            <v>32596.839961412508</v>
          </cell>
          <cell r="H223">
            <v>12269.29146389856</v>
          </cell>
          <cell r="I223">
            <v>3648190.5992081556</v>
          </cell>
          <cell r="J223">
            <v>4345747.541396929</v>
          </cell>
        </row>
        <row r="224">
          <cell r="A224">
            <v>206</v>
          </cell>
          <cell r="B224">
            <v>49249</v>
          </cell>
          <cell r="C224">
            <v>3648190.5992081556</v>
          </cell>
          <cell r="D224">
            <v>44866.131425311069</v>
          </cell>
          <cell r="E224">
            <v>0</v>
          </cell>
          <cell r="F224">
            <v>44866.131425311069</v>
          </cell>
          <cell r="G224">
            <v>32705.496094617214</v>
          </cell>
          <cell r="H224">
            <v>12160.635330693853</v>
          </cell>
          <cell r="I224">
            <v>3615485.1031135386</v>
          </cell>
          <cell r="J224">
            <v>4357908.1767276227</v>
          </cell>
        </row>
        <row r="225">
          <cell r="A225">
            <v>207</v>
          </cell>
          <cell r="B225">
            <v>49279</v>
          </cell>
          <cell r="C225">
            <v>3615485.1031135386</v>
          </cell>
          <cell r="D225">
            <v>44866.131425311069</v>
          </cell>
          <cell r="E225">
            <v>0</v>
          </cell>
          <cell r="F225">
            <v>44866.131425311069</v>
          </cell>
          <cell r="G225">
            <v>32814.514414932608</v>
          </cell>
          <cell r="H225">
            <v>12051.617010378463</v>
          </cell>
          <cell r="I225">
            <v>3582670.588698606</v>
          </cell>
          <cell r="J225">
            <v>4369959.793738001</v>
          </cell>
        </row>
        <row r="226">
          <cell r="A226">
            <v>208</v>
          </cell>
          <cell r="B226">
            <v>49310</v>
          </cell>
          <cell r="C226">
            <v>3582670.588698606</v>
          </cell>
          <cell r="D226">
            <v>44866.131425311069</v>
          </cell>
          <cell r="E226">
            <v>0</v>
          </cell>
          <cell r="F226">
            <v>44866.131425311069</v>
          </cell>
          <cell r="G226">
            <v>32923.896129649045</v>
          </cell>
          <cell r="H226">
            <v>11942.235295662022</v>
          </cell>
          <cell r="I226">
            <v>3549746.6925689569</v>
          </cell>
          <cell r="J226">
            <v>4381902.0290336628</v>
          </cell>
        </row>
        <row r="227">
          <cell r="A227">
            <v>209</v>
          </cell>
          <cell r="B227">
            <v>49341</v>
          </cell>
          <cell r="C227">
            <v>3549746.6925689569</v>
          </cell>
          <cell r="D227">
            <v>44866.131425311069</v>
          </cell>
          <cell r="E227">
            <v>0</v>
          </cell>
          <cell r="F227">
            <v>44866.131425311069</v>
          </cell>
          <cell r="G227">
            <v>33033.642450081214</v>
          </cell>
          <cell r="H227">
            <v>11832.488975229857</v>
          </cell>
          <cell r="I227">
            <v>3516713.0501188757</v>
          </cell>
          <cell r="J227">
            <v>4393734.5180088924</v>
          </cell>
        </row>
        <row r="228">
          <cell r="A228">
            <v>210</v>
          </cell>
          <cell r="B228">
            <v>49369</v>
          </cell>
          <cell r="C228">
            <v>3516713.0501188757</v>
          </cell>
          <cell r="D228">
            <v>44866.131425311069</v>
          </cell>
          <cell r="E228">
            <v>0</v>
          </cell>
          <cell r="F228">
            <v>44866.131425311069</v>
          </cell>
          <cell r="G228">
            <v>33143.754591581484</v>
          </cell>
          <cell r="H228">
            <v>11722.376833729586</v>
          </cell>
          <cell r="I228">
            <v>3483569.2955272943</v>
          </cell>
          <cell r="J228">
            <v>4405456.8948426219</v>
          </cell>
        </row>
        <row r="229">
          <cell r="A229">
            <v>211</v>
          </cell>
          <cell r="B229">
            <v>49400</v>
          </cell>
          <cell r="C229">
            <v>3483569.2955272943</v>
          </cell>
          <cell r="D229">
            <v>44866.131425311069</v>
          </cell>
          <cell r="E229">
            <v>0</v>
          </cell>
          <cell r="F229">
            <v>44866.131425311069</v>
          </cell>
          <cell r="G229">
            <v>33254.233773553424</v>
          </cell>
          <cell r="H229">
            <v>11611.897651757647</v>
          </cell>
          <cell r="I229">
            <v>3450315.061753741</v>
          </cell>
          <cell r="J229">
            <v>4417068.7924943799</v>
          </cell>
        </row>
        <row r="230">
          <cell r="A230">
            <v>212</v>
          </cell>
          <cell r="B230">
            <v>49430</v>
          </cell>
          <cell r="C230">
            <v>3450315.061753741</v>
          </cell>
          <cell r="D230">
            <v>44866.131425311069</v>
          </cell>
          <cell r="E230">
            <v>0</v>
          </cell>
          <cell r="F230">
            <v>44866.131425311069</v>
          </cell>
          <cell r="G230">
            <v>33365.081219465268</v>
          </cell>
          <cell r="H230">
            <v>11501.050205845802</v>
          </cell>
          <cell r="I230">
            <v>3416949.9805342755</v>
          </cell>
          <cell r="J230">
            <v>4428569.8427002253</v>
          </cell>
        </row>
        <row r="231">
          <cell r="A231">
            <v>213</v>
          </cell>
          <cell r="B231">
            <v>49461</v>
          </cell>
          <cell r="C231">
            <v>3416949.9805342755</v>
          </cell>
          <cell r="D231">
            <v>44866.131425311069</v>
          </cell>
          <cell r="E231">
            <v>0</v>
          </cell>
          <cell r="F231">
            <v>44866.131425311069</v>
          </cell>
          <cell r="G231">
            <v>33476.298156863486</v>
          </cell>
          <cell r="H231">
            <v>11389.833268447584</v>
          </cell>
          <cell r="I231">
            <v>3383473.682377412</v>
          </cell>
          <cell r="J231">
            <v>4439959.6759686731</v>
          </cell>
        </row>
        <row r="232">
          <cell r="A232">
            <v>214</v>
          </cell>
          <cell r="B232">
            <v>49491</v>
          </cell>
          <cell r="C232">
            <v>3383473.682377412</v>
          </cell>
          <cell r="D232">
            <v>44866.131425311069</v>
          </cell>
          <cell r="E232">
            <v>0</v>
          </cell>
          <cell r="F232">
            <v>44866.131425311069</v>
          </cell>
          <cell r="G232">
            <v>33587.885817386363</v>
          </cell>
          <cell r="H232">
            <v>11278.245607924706</v>
          </cell>
          <cell r="I232">
            <v>3349885.7965600258</v>
          </cell>
          <cell r="J232">
            <v>4451237.9215765977</v>
          </cell>
        </row>
        <row r="233">
          <cell r="A233">
            <v>215</v>
          </cell>
          <cell r="B233">
            <v>49522</v>
          </cell>
          <cell r="C233">
            <v>3349885.7965600258</v>
          </cell>
          <cell r="D233">
            <v>44866.131425311069</v>
          </cell>
          <cell r="E233">
            <v>0</v>
          </cell>
          <cell r="F233">
            <v>44866.131425311069</v>
          </cell>
          <cell r="G233">
            <v>33699.84543677765</v>
          </cell>
          <cell r="H233">
            <v>11166.285988533418</v>
          </cell>
          <cell r="I233">
            <v>3316185.9511232483</v>
          </cell>
          <cell r="J233">
            <v>4462404.2075651316</v>
          </cell>
        </row>
        <row r="234">
          <cell r="A234">
            <v>216</v>
          </cell>
          <cell r="B234">
            <v>49553</v>
          </cell>
          <cell r="C234">
            <v>3316185.9511232483</v>
          </cell>
          <cell r="D234">
            <v>44866.131425311069</v>
          </cell>
          <cell r="E234">
            <v>0</v>
          </cell>
          <cell r="F234">
            <v>44866.131425311069</v>
          </cell>
          <cell r="G234">
            <v>33812.178254900238</v>
          </cell>
          <cell r="H234">
            <v>11053.953170410829</v>
          </cell>
          <cell r="I234">
            <v>3282373.7728683483</v>
          </cell>
          <cell r="J234">
            <v>4473458.1607355429</v>
          </cell>
        </row>
        <row r="235">
          <cell r="A235">
            <v>217</v>
          </cell>
          <cell r="B235">
            <v>49583</v>
          </cell>
          <cell r="C235">
            <v>3282373.7728683483</v>
          </cell>
          <cell r="D235">
            <v>44866.131425311069</v>
          </cell>
          <cell r="E235">
            <v>0</v>
          </cell>
          <cell r="F235">
            <v>44866.131425311069</v>
          </cell>
          <cell r="G235">
            <v>33924.885515749906</v>
          </cell>
          <cell r="H235">
            <v>10941.245909561161</v>
          </cell>
          <cell r="I235">
            <v>3248448.8873525984</v>
          </cell>
          <cell r="J235">
            <v>4484399.4066451043</v>
          </cell>
        </row>
        <row r="236">
          <cell r="A236">
            <v>218</v>
          </cell>
          <cell r="B236">
            <v>49614</v>
          </cell>
          <cell r="C236">
            <v>3248448.8873525984</v>
          </cell>
          <cell r="D236">
            <v>44866.131425311069</v>
          </cell>
          <cell r="E236">
            <v>0</v>
          </cell>
          <cell r="F236">
            <v>44866.131425311069</v>
          </cell>
          <cell r="G236">
            <v>34037.968467469072</v>
          </cell>
          <cell r="H236">
            <v>10828.162957841994</v>
          </cell>
          <cell r="I236">
            <v>3214410.9188851295</v>
          </cell>
          <cell r="J236">
            <v>4495227.5696029458</v>
          </cell>
        </row>
        <row r="237">
          <cell r="A237">
            <v>219</v>
          </cell>
          <cell r="B237">
            <v>49644</v>
          </cell>
          <cell r="C237">
            <v>3214410.9188851295</v>
          </cell>
          <cell r="D237">
            <v>44866.131425311069</v>
          </cell>
          <cell r="E237">
            <v>0</v>
          </cell>
          <cell r="F237">
            <v>44866.131425311069</v>
          </cell>
          <cell r="G237">
            <v>34151.428362360639</v>
          </cell>
          <cell r="H237">
            <v>10714.703062950432</v>
          </cell>
          <cell r="I237">
            <v>3180259.4905227688</v>
          </cell>
          <cell r="J237">
            <v>4505942.2726658965</v>
          </cell>
        </row>
        <row r="238">
          <cell r="A238">
            <v>220</v>
          </cell>
          <cell r="B238">
            <v>49675</v>
          </cell>
          <cell r="C238">
            <v>3180259.4905227688</v>
          </cell>
          <cell r="D238">
            <v>44866.131425311069</v>
          </cell>
          <cell r="E238">
            <v>0</v>
          </cell>
          <cell r="F238">
            <v>44866.131425311069</v>
          </cell>
          <cell r="G238">
            <v>34265.266456901838</v>
          </cell>
          <cell r="H238">
            <v>10600.864968409229</v>
          </cell>
          <cell r="I238">
            <v>3145994.2240658668</v>
          </cell>
          <cell r="J238">
            <v>4516543.1376343053</v>
          </cell>
        </row>
        <row r="239">
          <cell r="A239">
            <v>221</v>
          </cell>
          <cell r="B239">
            <v>49706</v>
          </cell>
          <cell r="C239">
            <v>3145994.2240658668</v>
          </cell>
          <cell r="D239">
            <v>44866.131425311069</v>
          </cell>
          <cell r="E239">
            <v>0</v>
          </cell>
          <cell r="F239">
            <v>44866.131425311069</v>
          </cell>
          <cell r="G239">
            <v>34379.484011758177</v>
          </cell>
          <cell r="H239">
            <v>10486.64741355289</v>
          </cell>
          <cell r="I239">
            <v>3111614.7400541087</v>
          </cell>
          <cell r="J239">
            <v>4527029.785047858</v>
          </cell>
        </row>
        <row r="240">
          <cell r="A240">
            <v>222</v>
          </cell>
          <cell r="B240">
            <v>49735</v>
          </cell>
          <cell r="C240">
            <v>3111614.7400541087</v>
          </cell>
          <cell r="D240">
            <v>44866.131425311069</v>
          </cell>
          <cell r="E240">
            <v>0</v>
          </cell>
          <cell r="F240">
            <v>44866.131425311069</v>
          </cell>
          <cell r="G240">
            <v>34494.082291797371</v>
          </cell>
          <cell r="H240">
            <v>10372.049133513696</v>
          </cell>
          <cell r="I240">
            <v>3077120.6577623114</v>
          </cell>
          <cell r="J240">
            <v>4537401.8341813721</v>
          </cell>
        </row>
        <row r="241">
          <cell r="A241">
            <v>223</v>
          </cell>
          <cell r="B241">
            <v>49766</v>
          </cell>
          <cell r="C241">
            <v>3077120.6577623114</v>
          </cell>
          <cell r="D241">
            <v>44866.131425311069</v>
          </cell>
          <cell r="E241">
            <v>0</v>
          </cell>
          <cell r="F241">
            <v>44866.131425311069</v>
          </cell>
          <cell r="G241">
            <v>34609.062566103363</v>
          </cell>
          <cell r="H241">
            <v>10257.068859207704</v>
          </cell>
          <cell r="I241">
            <v>3042511.595196208</v>
          </cell>
          <cell r="J241">
            <v>4547658.9030405795</v>
          </cell>
        </row>
        <row r="242">
          <cell r="A242">
            <v>224</v>
          </cell>
          <cell r="B242">
            <v>49796</v>
          </cell>
          <cell r="C242">
            <v>3042511.595196208</v>
          </cell>
          <cell r="D242">
            <v>44866.131425311069</v>
          </cell>
          <cell r="E242">
            <v>0</v>
          </cell>
          <cell r="F242">
            <v>44866.131425311069</v>
          </cell>
          <cell r="G242">
            <v>34724.426107990374</v>
          </cell>
          <cell r="H242">
            <v>10141.705317320693</v>
          </cell>
          <cell r="I242">
            <v>3007787.1690882174</v>
          </cell>
          <cell r="J242">
            <v>4557800.6083578998</v>
          </cell>
        </row>
        <row r="243">
          <cell r="A243">
            <v>225</v>
          </cell>
          <cell r="B243">
            <v>49827</v>
          </cell>
          <cell r="C243">
            <v>3007787.1690882174</v>
          </cell>
          <cell r="D243">
            <v>44866.131425311069</v>
          </cell>
          <cell r="E243">
            <v>0</v>
          </cell>
          <cell r="F243">
            <v>44866.131425311069</v>
          </cell>
          <cell r="G243">
            <v>34840.174195017011</v>
          </cell>
          <cell r="H243">
            <v>10025.957230294058</v>
          </cell>
          <cell r="I243">
            <v>2972946.9948932002</v>
          </cell>
          <cell r="J243">
            <v>4567826.5655881939</v>
          </cell>
        </row>
        <row r="244">
          <cell r="A244">
            <v>226</v>
          </cell>
          <cell r="B244">
            <v>49857</v>
          </cell>
          <cell r="C244">
            <v>2972946.9948932002</v>
          </cell>
          <cell r="D244">
            <v>44866.131425311069</v>
          </cell>
          <cell r="E244">
            <v>0</v>
          </cell>
          <cell r="F244">
            <v>44866.131425311069</v>
          </cell>
          <cell r="G244">
            <v>34956.308109000398</v>
          </cell>
          <cell r="H244">
            <v>9909.8233163106688</v>
          </cell>
          <cell r="I244">
            <v>2937990.6867841999</v>
          </cell>
          <cell r="J244">
            <v>4577736.3889045045</v>
          </cell>
        </row>
        <row r="245">
          <cell r="A245">
            <v>227</v>
          </cell>
          <cell r="B245">
            <v>49888</v>
          </cell>
          <cell r="C245">
            <v>2937990.6867841999</v>
          </cell>
          <cell r="D245">
            <v>44866.131425311069</v>
          </cell>
          <cell r="E245">
            <v>0</v>
          </cell>
          <cell r="F245">
            <v>44866.131425311069</v>
          </cell>
          <cell r="G245">
            <v>35072.829136030399</v>
          </cell>
          <cell r="H245">
            <v>9793.3022892806675</v>
          </cell>
          <cell r="I245">
            <v>2902917.8576481696</v>
          </cell>
          <cell r="J245">
            <v>4587529.6911937855</v>
          </cell>
        </row>
        <row r="246">
          <cell r="A246">
            <v>228</v>
          </cell>
          <cell r="B246">
            <v>49919</v>
          </cell>
          <cell r="C246">
            <v>2902917.8576481696</v>
          </cell>
          <cell r="D246">
            <v>44866.131425311069</v>
          </cell>
          <cell r="E246">
            <v>0</v>
          </cell>
          <cell r="F246">
            <v>44866.131425311069</v>
          </cell>
          <cell r="G246">
            <v>35189.738566483837</v>
          </cell>
          <cell r="H246">
            <v>9676.392858827232</v>
          </cell>
          <cell r="I246">
            <v>2867728.1190816858</v>
          </cell>
          <cell r="J246">
            <v>4597206.084052613</v>
          </cell>
        </row>
        <row r="247">
          <cell r="A247">
            <v>229</v>
          </cell>
          <cell r="B247">
            <v>49949</v>
          </cell>
          <cell r="C247">
            <v>2867728.1190816858</v>
          </cell>
          <cell r="D247">
            <v>44866.131425311069</v>
          </cell>
          <cell r="E247">
            <v>0</v>
          </cell>
          <cell r="F247">
            <v>44866.131425311069</v>
          </cell>
          <cell r="G247">
            <v>35307.03769503878</v>
          </cell>
          <cell r="H247">
            <v>9559.0937302722868</v>
          </cell>
          <cell r="I247">
            <v>2832421.0813866472</v>
          </cell>
          <cell r="J247">
            <v>4606765.1777828857</v>
          </cell>
        </row>
        <row r="248">
          <cell r="A248">
            <v>230</v>
          </cell>
          <cell r="B248">
            <v>49980</v>
          </cell>
          <cell r="C248">
            <v>2832421.0813866472</v>
          </cell>
          <cell r="D248">
            <v>44866.131425311069</v>
          </cell>
          <cell r="E248">
            <v>0</v>
          </cell>
          <cell r="F248">
            <v>44866.131425311069</v>
          </cell>
          <cell r="G248">
            <v>35424.72782068891</v>
          </cell>
          <cell r="H248">
            <v>9441.4036046221572</v>
          </cell>
          <cell r="I248">
            <v>2796996.3535659583</v>
          </cell>
          <cell r="J248">
            <v>4616206.5813875077</v>
          </cell>
        </row>
        <row r="249">
          <cell r="A249">
            <v>231</v>
          </cell>
          <cell r="B249">
            <v>50010</v>
          </cell>
          <cell r="C249">
            <v>2796996.3535659583</v>
          </cell>
          <cell r="D249">
            <v>44866.131425311069</v>
          </cell>
          <cell r="E249">
            <v>0</v>
          </cell>
          <cell r="F249">
            <v>44866.131425311069</v>
          </cell>
          <cell r="G249">
            <v>35542.810246757872</v>
          </cell>
          <cell r="H249">
            <v>9323.3211785531948</v>
          </cell>
          <cell r="I249">
            <v>2761453.5433192006</v>
          </cell>
          <cell r="J249">
            <v>4625529.9025660614</v>
          </cell>
        </row>
        <row r="250">
          <cell r="A250">
            <v>232</v>
          </cell>
          <cell r="B250">
            <v>50041</v>
          </cell>
          <cell r="C250">
            <v>2761453.5433192006</v>
          </cell>
          <cell r="D250">
            <v>44866.131425311069</v>
          </cell>
          <cell r="E250">
            <v>0</v>
          </cell>
          <cell r="F250">
            <v>44866.131425311069</v>
          </cell>
          <cell r="G250">
            <v>35661.28628091373</v>
          </cell>
          <cell r="H250">
            <v>9204.8451443973354</v>
          </cell>
          <cell r="I250">
            <v>2725792.2570382869</v>
          </cell>
          <cell r="J250">
            <v>4634734.7477104589</v>
          </cell>
        </row>
        <row r="251">
          <cell r="A251">
            <v>233</v>
          </cell>
          <cell r="B251">
            <v>50072</v>
          </cell>
          <cell r="C251">
            <v>2725792.2570382869</v>
          </cell>
          <cell r="D251">
            <v>44866.131425311069</v>
          </cell>
          <cell r="E251">
            <v>0</v>
          </cell>
          <cell r="F251">
            <v>44866.131425311069</v>
          </cell>
          <cell r="G251">
            <v>35780.157235183447</v>
          </cell>
          <cell r="H251">
            <v>9085.9741901276229</v>
          </cell>
          <cell r="I251">
            <v>2690012.0998031036</v>
          </cell>
          <cell r="J251">
            <v>4643820.721900587</v>
          </cell>
        </row>
        <row r="252">
          <cell r="A252">
            <v>234</v>
          </cell>
          <cell r="B252">
            <v>50100</v>
          </cell>
          <cell r="C252">
            <v>2690012.0998031036</v>
          </cell>
          <cell r="D252">
            <v>44866.131425311069</v>
          </cell>
          <cell r="E252">
            <v>0</v>
          </cell>
          <cell r="F252">
            <v>44866.131425311069</v>
          </cell>
          <cell r="G252">
            <v>35899.424425967387</v>
          </cell>
          <cell r="H252">
            <v>8966.7069993436799</v>
          </cell>
          <cell r="I252">
            <v>2654112.6753771361</v>
          </cell>
          <cell r="J252">
            <v>4652787.4288999308</v>
          </cell>
        </row>
        <row r="253">
          <cell r="A253">
            <v>235</v>
          </cell>
          <cell r="B253">
            <v>50131</v>
          </cell>
          <cell r="C253">
            <v>2654112.6753771361</v>
          </cell>
          <cell r="D253">
            <v>44866.131425311069</v>
          </cell>
          <cell r="E253">
            <v>0</v>
          </cell>
          <cell r="F253">
            <v>44866.131425311069</v>
          </cell>
          <cell r="G253">
            <v>36019.089174053952</v>
          </cell>
          <cell r="H253">
            <v>8847.0422512571204</v>
          </cell>
          <cell r="I253">
            <v>2618093.586203082</v>
          </cell>
          <cell r="J253">
            <v>4661634.471151188</v>
          </cell>
        </row>
        <row r="254">
          <cell r="A254">
            <v>236</v>
          </cell>
          <cell r="B254">
            <v>50161</v>
          </cell>
          <cell r="C254">
            <v>2618093.586203082</v>
          </cell>
          <cell r="D254">
            <v>44866.131425311069</v>
          </cell>
          <cell r="E254">
            <v>0</v>
          </cell>
          <cell r="F254">
            <v>44866.131425311069</v>
          </cell>
          <cell r="G254">
            <v>36139.152804634126</v>
          </cell>
          <cell r="H254">
            <v>8726.9786206769404</v>
          </cell>
          <cell r="I254">
            <v>2581954.4333984479</v>
          </cell>
          <cell r="J254">
            <v>4670361.4497718653</v>
          </cell>
        </row>
        <row r="255">
          <cell r="A255">
            <v>237</v>
          </cell>
          <cell r="B255">
            <v>50192</v>
          </cell>
          <cell r="C255">
            <v>2581954.4333984479</v>
          </cell>
          <cell r="D255">
            <v>44866.131425311069</v>
          </cell>
          <cell r="E255">
            <v>0</v>
          </cell>
          <cell r="F255">
            <v>44866.131425311069</v>
          </cell>
          <cell r="G255">
            <v>36259.616647316245</v>
          </cell>
          <cell r="H255">
            <v>8606.5147779948256</v>
          </cell>
          <cell r="I255">
            <v>2545694.8167511318</v>
          </cell>
          <cell r="J255">
            <v>4678967.96454986</v>
          </cell>
        </row>
        <row r="256">
          <cell r="A256">
            <v>238</v>
          </cell>
          <cell r="B256">
            <v>50222</v>
          </cell>
          <cell r="C256">
            <v>2545694.8167511318</v>
          </cell>
          <cell r="D256">
            <v>44866.131425311069</v>
          </cell>
          <cell r="E256">
            <v>0</v>
          </cell>
          <cell r="F256">
            <v>44866.131425311069</v>
          </cell>
          <cell r="G256">
            <v>36380.482036140631</v>
          </cell>
          <cell r="H256">
            <v>8485.6493891704395</v>
          </cell>
          <cell r="I256">
            <v>2509314.334714991</v>
          </cell>
          <cell r="J256">
            <v>4687453.6139390301</v>
          </cell>
        </row>
        <row r="257">
          <cell r="A257">
            <v>239</v>
          </cell>
          <cell r="B257">
            <v>50253</v>
          </cell>
          <cell r="C257">
            <v>2509314.334714991</v>
          </cell>
          <cell r="D257">
            <v>44866.131425311069</v>
          </cell>
          <cell r="E257">
            <v>0</v>
          </cell>
          <cell r="F257">
            <v>44866.131425311069</v>
          </cell>
          <cell r="G257">
            <v>36501.750309594434</v>
          </cell>
          <cell r="H257">
            <v>8364.3811157166365</v>
          </cell>
          <cell r="I257">
            <v>2472812.5844053966</v>
          </cell>
          <cell r="J257">
            <v>4695817.995054747</v>
          </cell>
        </row>
        <row r="258">
          <cell r="A258">
            <v>240</v>
          </cell>
          <cell r="B258">
            <v>50284</v>
          </cell>
          <cell r="C258">
            <v>2472812.5844053966</v>
          </cell>
          <cell r="D258">
            <v>44866.131425311069</v>
          </cell>
          <cell r="E258">
            <v>0</v>
          </cell>
          <cell r="F258">
            <v>44866.131425311069</v>
          </cell>
          <cell r="G258">
            <v>36623.422810626413</v>
          </cell>
          <cell r="H258">
            <v>8242.7086146846559</v>
          </cell>
          <cell r="I258">
            <v>2436189.1615947704</v>
          </cell>
          <cell r="J258">
            <v>4704060.7036694316</v>
          </cell>
        </row>
        <row r="259">
          <cell r="A259">
            <v>241</v>
          </cell>
          <cell r="B259">
            <v>50314</v>
          </cell>
          <cell r="C259">
            <v>2436189.1615947704</v>
          </cell>
          <cell r="D259">
            <v>44866.131425311069</v>
          </cell>
          <cell r="E259">
            <v>0</v>
          </cell>
          <cell r="F259">
            <v>44866.131425311069</v>
          </cell>
          <cell r="G259">
            <v>36745.50088666183</v>
          </cell>
          <cell r="H259">
            <v>8120.6305386492349</v>
          </cell>
          <cell r="I259">
            <v>2399443.6607081085</v>
          </cell>
          <cell r="J259">
            <v>4712181.3342080805</v>
          </cell>
        </row>
        <row r="260">
          <cell r="A260">
            <v>242</v>
          </cell>
          <cell r="B260">
            <v>50345</v>
          </cell>
          <cell r="C260">
            <v>2399443.6607081085</v>
          </cell>
          <cell r="D260">
            <v>44866.131425311069</v>
          </cell>
          <cell r="E260">
            <v>0</v>
          </cell>
          <cell r="F260">
            <v>44866.131425311069</v>
          </cell>
          <cell r="G260">
            <v>36867.985889617376</v>
          </cell>
          <cell r="H260">
            <v>7998.1455356936958</v>
          </cell>
          <cell r="I260">
            <v>2362575.6748184911</v>
          </cell>
          <cell r="J260">
            <v>4720179.479743774</v>
          </cell>
        </row>
        <row r="261">
          <cell r="A261">
            <v>243</v>
          </cell>
          <cell r="B261">
            <v>50375</v>
          </cell>
          <cell r="C261">
            <v>2362575.6748184911</v>
          </cell>
          <cell r="D261">
            <v>44866.131425311069</v>
          </cell>
          <cell r="E261">
            <v>0</v>
          </cell>
          <cell r="F261">
            <v>44866.131425311069</v>
          </cell>
          <cell r="G261">
            <v>36990.879175916096</v>
          </cell>
          <cell r="H261">
            <v>7875.25224939497</v>
          </cell>
          <cell r="I261">
            <v>2325584.7956425748</v>
          </cell>
          <cell r="J261">
            <v>4728054.7319931686</v>
          </cell>
        </row>
        <row r="262">
          <cell r="A262">
            <v>244</v>
          </cell>
          <cell r="B262">
            <v>50406</v>
          </cell>
          <cell r="C262">
            <v>2325584.7956425748</v>
          </cell>
          <cell r="D262">
            <v>44866.131425311069</v>
          </cell>
          <cell r="E262">
            <v>0</v>
          </cell>
          <cell r="F262">
            <v>44866.131425311069</v>
          </cell>
          <cell r="G262">
            <v>37114.182106502485</v>
          </cell>
          <cell r="H262">
            <v>7751.9493188085826</v>
          </cell>
          <cell r="I262">
            <v>2288470.6135360724</v>
          </cell>
          <cell r="J262">
            <v>4735806.6813119771</v>
          </cell>
        </row>
        <row r="263">
          <cell r="A263">
            <v>245</v>
          </cell>
          <cell r="B263">
            <v>50437</v>
          </cell>
          <cell r="C263">
            <v>2288470.6135360724</v>
          </cell>
          <cell r="D263">
            <v>44866.131425311069</v>
          </cell>
          <cell r="E263">
            <v>0</v>
          </cell>
          <cell r="F263">
            <v>44866.131425311069</v>
          </cell>
          <cell r="G263">
            <v>37237.896046857495</v>
          </cell>
          <cell r="H263">
            <v>7628.2353784535744</v>
          </cell>
          <cell r="I263">
            <v>2251232.7174892151</v>
          </cell>
          <cell r="J263">
            <v>4743434.9166904306</v>
          </cell>
        </row>
        <row r="264">
          <cell r="A264">
            <v>246</v>
          </cell>
          <cell r="B264">
            <v>50465</v>
          </cell>
          <cell r="C264">
            <v>2251232.7174892151</v>
          </cell>
          <cell r="D264">
            <v>44866.131425311069</v>
          </cell>
          <cell r="E264">
            <v>0</v>
          </cell>
          <cell r="F264">
            <v>44866.131425311069</v>
          </cell>
          <cell r="G264">
            <v>37362.022367013684</v>
          </cell>
          <cell r="H264">
            <v>7504.1090582973839</v>
          </cell>
          <cell r="I264">
            <v>2213870.6951222015</v>
          </cell>
          <cell r="J264">
            <v>4750939.0257487278</v>
          </cell>
        </row>
        <row r="265">
          <cell r="A265">
            <v>247</v>
          </cell>
          <cell r="B265">
            <v>50496</v>
          </cell>
          <cell r="C265">
            <v>2213870.6951222015</v>
          </cell>
          <cell r="D265">
            <v>44866.131425311069</v>
          </cell>
          <cell r="E265">
            <v>0</v>
          </cell>
          <cell r="F265">
            <v>44866.131425311069</v>
          </cell>
          <cell r="G265">
            <v>37486.562441570393</v>
          </cell>
          <cell r="H265">
            <v>7379.5689837406717</v>
          </cell>
          <cell r="I265">
            <v>2176384.1326806312</v>
          </cell>
          <cell r="J265">
            <v>4758318.5947324689</v>
          </cell>
        </row>
        <row r="266">
          <cell r="A266">
            <v>248</v>
          </cell>
          <cell r="B266">
            <v>50526</v>
          </cell>
          <cell r="C266">
            <v>2176384.1326806312</v>
          </cell>
          <cell r="D266">
            <v>44866.131425311069</v>
          </cell>
          <cell r="E266">
            <v>0</v>
          </cell>
          <cell r="F266">
            <v>44866.131425311069</v>
          </cell>
          <cell r="G266">
            <v>37611.517649708963</v>
          </cell>
          <cell r="H266">
            <v>7254.6137756021044</v>
          </cell>
          <cell r="I266">
            <v>2138772.6150309225</v>
          </cell>
          <cell r="J266">
            <v>4765573.2085080715</v>
          </cell>
        </row>
        <row r="267">
          <cell r="A267">
            <v>249</v>
          </cell>
          <cell r="B267">
            <v>50557</v>
          </cell>
          <cell r="C267">
            <v>2138772.6150309225</v>
          </cell>
          <cell r="D267">
            <v>44866.131425311069</v>
          </cell>
          <cell r="E267">
            <v>0</v>
          </cell>
          <cell r="F267">
            <v>44866.131425311069</v>
          </cell>
          <cell r="G267">
            <v>37736.889375207989</v>
          </cell>
          <cell r="H267">
            <v>7129.2420501030756</v>
          </cell>
          <cell r="I267">
            <v>2101035.7256557145</v>
          </cell>
          <cell r="J267">
            <v>4772702.4505581744</v>
          </cell>
        </row>
        <row r="268">
          <cell r="A268">
            <v>250</v>
          </cell>
          <cell r="B268">
            <v>50587</v>
          </cell>
          <cell r="C268">
            <v>2101035.7256557145</v>
          </cell>
          <cell r="D268">
            <v>44866.131425311069</v>
          </cell>
          <cell r="E268">
            <v>0</v>
          </cell>
          <cell r="F268">
            <v>44866.131425311069</v>
          </cell>
          <cell r="G268">
            <v>37862.679006458689</v>
          </cell>
          <cell r="H268">
            <v>7003.4524188523819</v>
          </cell>
          <cell r="I268">
            <v>2063173.0466492558</v>
          </cell>
          <cell r="J268">
            <v>4779705.902977027</v>
          </cell>
        </row>
        <row r="269">
          <cell r="A269">
            <v>251</v>
          </cell>
          <cell r="B269">
            <v>50618</v>
          </cell>
          <cell r="C269">
            <v>2063173.0466492558</v>
          </cell>
          <cell r="D269">
            <v>44866.131425311069</v>
          </cell>
          <cell r="E269">
            <v>0</v>
          </cell>
          <cell r="F269">
            <v>44866.131425311069</v>
          </cell>
          <cell r="G269">
            <v>37988.887936480212</v>
          </cell>
          <cell r="H269">
            <v>6877.2434888308526</v>
          </cell>
          <cell r="I269">
            <v>2025184.1587127757</v>
          </cell>
          <cell r="J269">
            <v>4786583.1464658575</v>
          </cell>
        </row>
        <row r="270">
          <cell r="A270">
            <v>252</v>
          </cell>
          <cell r="B270">
            <v>50649</v>
          </cell>
          <cell r="C270">
            <v>2025184.1587127757</v>
          </cell>
          <cell r="D270">
            <v>44866.131425311069</v>
          </cell>
          <cell r="E270">
            <v>0</v>
          </cell>
          <cell r="F270">
            <v>44866.131425311069</v>
          </cell>
          <cell r="G270">
            <v>38115.517562935151</v>
          </cell>
          <cell r="H270">
            <v>6750.6138623759189</v>
          </cell>
          <cell r="I270">
            <v>1987068.6411498406</v>
          </cell>
          <cell r="J270">
            <v>4793333.7603282332</v>
          </cell>
        </row>
        <row r="271">
          <cell r="A271">
            <v>253</v>
          </cell>
          <cell r="B271">
            <v>50679</v>
          </cell>
          <cell r="C271">
            <v>1987068.6411498406</v>
          </cell>
          <cell r="D271">
            <v>44866.131425311069</v>
          </cell>
          <cell r="E271">
            <v>0</v>
          </cell>
          <cell r="F271">
            <v>44866.131425311069</v>
          </cell>
          <cell r="G271">
            <v>38242.569288144936</v>
          </cell>
          <cell r="H271">
            <v>6623.5621371661355</v>
          </cell>
          <cell r="I271">
            <v>1948826.0718616955</v>
          </cell>
          <cell r="J271">
            <v>4799957.3224653993</v>
          </cell>
        </row>
        <row r="272">
          <cell r="A272">
            <v>254</v>
          </cell>
          <cell r="B272">
            <v>50710</v>
          </cell>
          <cell r="C272">
            <v>1948826.0718616955</v>
          </cell>
          <cell r="D272">
            <v>44866.131425311069</v>
          </cell>
          <cell r="E272">
            <v>0</v>
          </cell>
          <cell r="F272">
            <v>44866.131425311069</v>
          </cell>
          <cell r="G272">
            <v>38370.044519105417</v>
          </cell>
          <cell r="H272">
            <v>6496.0869062056518</v>
          </cell>
          <cell r="I272">
            <v>1910456.02734259</v>
          </cell>
          <cell r="J272">
            <v>4806453.4093716051</v>
          </cell>
        </row>
        <row r="273">
          <cell r="A273">
            <v>255</v>
          </cell>
          <cell r="B273">
            <v>50740</v>
          </cell>
          <cell r="C273">
            <v>1910456.02734259</v>
          </cell>
          <cell r="D273">
            <v>44866.131425311069</v>
          </cell>
          <cell r="E273">
            <v>0</v>
          </cell>
          <cell r="F273">
            <v>44866.131425311069</v>
          </cell>
          <cell r="G273">
            <v>38497.944667502437</v>
          </cell>
          <cell r="H273">
            <v>6368.186757808634</v>
          </cell>
          <cell r="I273">
            <v>1871958.0826750875</v>
          </cell>
          <cell r="J273">
            <v>4812821.5961294137</v>
          </cell>
        </row>
        <row r="274">
          <cell r="A274">
            <v>256</v>
          </cell>
          <cell r="B274">
            <v>50771</v>
          </cell>
          <cell r="C274">
            <v>1871958.0826750875</v>
          </cell>
          <cell r="D274">
            <v>44866.131425311069</v>
          </cell>
          <cell r="E274">
            <v>0</v>
          </cell>
          <cell r="F274">
            <v>44866.131425311069</v>
          </cell>
          <cell r="G274">
            <v>38626.271149727443</v>
          </cell>
          <cell r="H274">
            <v>6239.8602755836255</v>
          </cell>
          <cell r="I274">
            <v>1833331.81152536</v>
          </cell>
          <cell r="J274">
            <v>4819061.456404997</v>
          </cell>
        </row>
        <row r="275">
          <cell r="A275">
            <v>257</v>
          </cell>
          <cell r="B275">
            <v>50802</v>
          </cell>
          <cell r="C275">
            <v>1833331.81152536</v>
          </cell>
          <cell r="D275">
            <v>44866.131425311069</v>
          </cell>
          <cell r="E275">
            <v>0</v>
          </cell>
          <cell r="F275">
            <v>44866.131425311069</v>
          </cell>
          <cell r="G275">
            <v>38755.025386893205</v>
          </cell>
          <cell r="H275">
            <v>6111.1060384178672</v>
          </cell>
          <cell r="I275">
            <v>1794576.7861384668</v>
          </cell>
          <cell r="J275">
            <v>4825172.5624434147</v>
          </cell>
        </row>
        <row r="276">
          <cell r="A276">
            <v>258</v>
          </cell>
          <cell r="B276">
            <v>50830</v>
          </cell>
          <cell r="C276">
            <v>1794576.7861384668</v>
          </cell>
          <cell r="D276">
            <v>44866.131425311069</v>
          </cell>
          <cell r="E276">
            <v>0</v>
          </cell>
          <cell r="F276">
            <v>44866.131425311069</v>
          </cell>
          <cell r="G276">
            <v>38884.208804849513</v>
          </cell>
          <cell r="H276">
            <v>5981.9226204615561</v>
          </cell>
          <cell r="I276">
            <v>1755692.5773336173</v>
          </cell>
          <cell r="J276">
            <v>4831154.485063876</v>
          </cell>
        </row>
        <row r="277">
          <cell r="A277">
            <v>259</v>
          </cell>
          <cell r="B277">
            <v>50861</v>
          </cell>
          <cell r="C277">
            <v>1755692.5773336173</v>
          </cell>
          <cell r="D277">
            <v>44866.131425311069</v>
          </cell>
          <cell r="E277">
            <v>0</v>
          </cell>
          <cell r="F277">
            <v>44866.131425311069</v>
          </cell>
          <cell r="G277">
            <v>39013.822834199011</v>
          </cell>
          <cell r="H277">
            <v>5852.3085911120579</v>
          </cell>
          <cell r="I277">
            <v>1716678.7544994182</v>
          </cell>
          <cell r="J277">
            <v>4837006.7936549885</v>
          </cell>
        </row>
        <row r="278">
          <cell r="A278">
            <v>260</v>
          </cell>
          <cell r="B278">
            <v>50891</v>
          </cell>
          <cell r="C278">
            <v>1716678.7544994182</v>
          </cell>
          <cell r="D278">
            <v>44866.131425311069</v>
          </cell>
          <cell r="E278">
            <v>0</v>
          </cell>
          <cell r="F278">
            <v>44866.131425311069</v>
          </cell>
          <cell r="G278">
            <v>39143.868910313009</v>
          </cell>
          <cell r="H278">
            <v>5722.2625149980604</v>
          </cell>
          <cell r="I278">
            <v>1677534.8855891051</v>
          </cell>
          <cell r="J278">
            <v>4842729.0561699867</v>
          </cell>
        </row>
        <row r="279">
          <cell r="A279">
            <v>261</v>
          </cell>
          <cell r="B279">
            <v>50922</v>
          </cell>
          <cell r="C279">
            <v>1677534.8855891051</v>
          </cell>
          <cell r="D279">
            <v>44866.131425311069</v>
          </cell>
          <cell r="E279">
            <v>0</v>
          </cell>
          <cell r="F279">
            <v>44866.131425311069</v>
          </cell>
          <cell r="G279">
            <v>39274.348473347389</v>
          </cell>
          <cell r="H279">
            <v>5591.7829519636834</v>
          </cell>
          <cell r="I279">
            <v>1638260.5371157576</v>
          </cell>
          <cell r="J279">
            <v>4848320.8391219508</v>
          </cell>
        </row>
        <row r="280">
          <cell r="A280">
            <v>262</v>
          </cell>
          <cell r="B280">
            <v>50952</v>
          </cell>
          <cell r="C280">
            <v>1638260.5371157576</v>
          </cell>
          <cell r="D280">
            <v>44866.131425311069</v>
          </cell>
          <cell r="E280">
            <v>0</v>
          </cell>
          <cell r="F280">
            <v>44866.131425311069</v>
          </cell>
          <cell r="G280">
            <v>39405.262968258539</v>
          </cell>
          <cell r="H280">
            <v>5460.8684570525256</v>
          </cell>
          <cell r="I280">
            <v>1598855.2741474991</v>
          </cell>
          <cell r="J280">
            <v>4853781.7075790036</v>
          </cell>
        </row>
        <row r="281">
          <cell r="A281">
            <v>263</v>
          </cell>
          <cell r="B281">
            <v>50983</v>
          </cell>
          <cell r="C281">
            <v>1598855.2741474991</v>
          </cell>
          <cell r="D281">
            <v>44866.131425311069</v>
          </cell>
          <cell r="E281">
            <v>0</v>
          </cell>
          <cell r="F281">
            <v>44866.131425311069</v>
          </cell>
          <cell r="G281">
            <v>39536.613844819403</v>
          </cell>
          <cell r="H281">
            <v>5329.5175804916644</v>
          </cell>
          <cell r="I281">
            <v>1559318.6603026798</v>
          </cell>
          <cell r="J281">
            <v>4859111.2251594951</v>
          </cell>
        </row>
        <row r="282">
          <cell r="A282">
            <v>264</v>
          </cell>
          <cell r="B282">
            <v>51014</v>
          </cell>
          <cell r="C282">
            <v>1559318.6603026798</v>
          </cell>
          <cell r="D282">
            <v>44866.131425311069</v>
          </cell>
          <cell r="E282">
            <v>0</v>
          </cell>
          <cell r="F282">
            <v>44866.131425311069</v>
          </cell>
          <cell r="G282">
            <v>39668.402557635469</v>
          </cell>
          <cell r="H282">
            <v>5197.7288676755988</v>
          </cell>
          <cell r="I282">
            <v>1519650.2577450443</v>
          </cell>
          <cell r="J282">
            <v>4864308.9540271703</v>
          </cell>
        </row>
        <row r="283">
          <cell r="A283">
            <v>265</v>
          </cell>
          <cell r="B283">
            <v>51044</v>
          </cell>
          <cell r="C283">
            <v>1519650.2577450443</v>
          </cell>
          <cell r="D283">
            <v>44866.131425311069</v>
          </cell>
          <cell r="E283">
            <v>0</v>
          </cell>
          <cell r="F283">
            <v>44866.131425311069</v>
          </cell>
          <cell r="G283">
            <v>39800.630566160922</v>
          </cell>
          <cell r="H283">
            <v>5065.5008591501473</v>
          </cell>
          <cell r="I283">
            <v>1479849.6271788834</v>
          </cell>
          <cell r="J283">
            <v>4869374.45488632</v>
          </cell>
        </row>
        <row r="284">
          <cell r="A284">
            <v>266</v>
          </cell>
          <cell r="B284">
            <v>51075</v>
          </cell>
          <cell r="C284">
            <v>1479849.6271788834</v>
          </cell>
          <cell r="D284">
            <v>44866.131425311069</v>
          </cell>
          <cell r="E284">
            <v>0</v>
          </cell>
          <cell r="F284">
            <v>44866.131425311069</v>
          </cell>
          <cell r="G284">
            <v>39933.299334714793</v>
          </cell>
          <cell r="H284">
            <v>4932.8320905962782</v>
          </cell>
          <cell r="I284">
            <v>1439916.3278441685</v>
          </cell>
          <cell r="J284">
            <v>4874307.2869769167</v>
          </cell>
        </row>
        <row r="285">
          <cell r="A285">
            <v>267</v>
          </cell>
          <cell r="B285">
            <v>51105</v>
          </cell>
          <cell r="C285">
            <v>1439916.3278441685</v>
          </cell>
          <cell r="D285">
            <v>44866.131425311069</v>
          </cell>
          <cell r="E285">
            <v>0</v>
          </cell>
          <cell r="F285">
            <v>44866.131425311069</v>
          </cell>
          <cell r="G285">
            <v>40066.410332497173</v>
          </cell>
          <cell r="H285">
            <v>4799.7210928138948</v>
          </cell>
          <cell r="I285">
            <v>1399849.9175116713</v>
          </cell>
          <cell r="J285">
            <v>4879107.0080697304</v>
          </cell>
        </row>
        <row r="286">
          <cell r="A286">
            <v>268</v>
          </cell>
          <cell r="B286">
            <v>51136</v>
          </cell>
          <cell r="C286">
            <v>1399849.9175116713</v>
          </cell>
          <cell r="D286">
            <v>44866.131425311069</v>
          </cell>
          <cell r="E286">
            <v>0</v>
          </cell>
          <cell r="F286">
            <v>44866.131425311069</v>
          </cell>
          <cell r="G286">
            <v>40199.965033605498</v>
          </cell>
          <cell r="H286">
            <v>4666.1663917055712</v>
          </cell>
          <cell r="I286">
            <v>1359649.9524780659</v>
          </cell>
          <cell r="J286">
            <v>4883773.1744614355</v>
          </cell>
        </row>
        <row r="287">
          <cell r="A287">
            <v>269</v>
          </cell>
          <cell r="B287">
            <v>51167</v>
          </cell>
          <cell r="C287">
            <v>1359649.9524780659</v>
          </cell>
          <cell r="D287">
            <v>44866.131425311069</v>
          </cell>
          <cell r="E287">
            <v>0</v>
          </cell>
          <cell r="F287">
            <v>44866.131425311069</v>
          </cell>
          <cell r="G287">
            <v>40333.964917050849</v>
          </cell>
          <cell r="H287">
            <v>4532.1665082602194</v>
          </cell>
          <cell r="I287">
            <v>1319315.9875610149</v>
          </cell>
          <cell r="J287">
            <v>4888305.3409696957</v>
          </cell>
        </row>
        <row r="288">
          <cell r="A288">
            <v>270</v>
          </cell>
          <cell r="B288">
            <v>51196</v>
          </cell>
          <cell r="C288">
            <v>1319315.9875610149</v>
          </cell>
          <cell r="D288">
            <v>44866.131425311069</v>
          </cell>
          <cell r="E288">
            <v>0</v>
          </cell>
          <cell r="F288">
            <v>44866.131425311069</v>
          </cell>
          <cell r="G288">
            <v>40468.411466774349</v>
          </cell>
          <cell r="H288">
            <v>4397.7199585367171</v>
          </cell>
          <cell r="I288">
            <v>1278847.5760942406</v>
          </cell>
          <cell r="J288">
            <v>4892703.060928232</v>
          </cell>
        </row>
        <row r="289">
          <cell r="A289">
            <v>271</v>
          </cell>
          <cell r="B289">
            <v>51227</v>
          </cell>
          <cell r="C289">
            <v>1278847.5760942406</v>
          </cell>
          <cell r="D289">
            <v>44866.131425311069</v>
          </cell>
          <cell r="E289">
            <v>0</v>
          </cell>
          <cell r="F289">
            <v>44866.131425311069</v>
          </cell>
          <cell r="G289">
            <v>40603.3061716636</v>
          </cell>
          <cell r="H289">
            <v>4262.8252536474693</v>
          </cell>
          <cell r="I289">
            <v>1238244.2699225771</v>
          </cell>
          <cell r="J289">
            <v>4896965.8861818798</v>
          </cell>
        </row>
        <row r="290">
          <cell r="A290">
            <v>272</v>
          </cell>
          <cell r="B290">
            <v>51257</v>
          </cell>
          <cell r="C290">
            <v>1238244.2699225771</v>
          </cell>
          <cell r="D290">
            <v>44866.131425311069</v>
          </cell>
          <cell r="E290">
            <v>0</v>
          </cell>
          <cell r="F290">
            <v>44866.131425311069</v>
          </cell>
          <cell r="G290">
            <v>40738.650525569145</v>
          </cell>
          <cell r="H290">
            <v>4127.4808997419232</v>
          </cell>
          <cell r="I290">
            <v>1197505.6193970079</v>
          </cell>
          <cell r="J290">
            <v>4901093.3670816217</v>
          </cell>
        </row>
        <row r="291">
          <cell r="A291">
            <v>273</v>
          </cell>
          <cell r="B291">
            <v>51288</v>
          </cell>
          <cell r="C291">
            <v>1197505.6193970079</v>
          </cell>
          <cell r="D291">
            <v>44866.131425311069</v>
          </cell>
          <cell r="E291">
            <v>0</v>
          </cell>
          <cell r="F291">
            <v>44866.131425311069</v>
          </cell>
          <cell r="G291">
            <v>40874.446027321042</v>
          </cell>
          <cell r="H291">
            <v>3991.6853979900261</v>
          </cell>
          <cell r="I291">
            <v>1156631.1733696868</v>
          </cell>
          <cell r="J291">
            <v>4905085.0524796117</v>
          </cell>
        </row>
        <row r="292">
          <cell r="A292">
            <v>274</v>
          </cell>
          <cell r="B292">
            <v>51318</v>
          </cell>
          <cell r="C292">
            <v>1156631.1733696868</v>
          </cell>
          <cell r="D292">
            <v>44866.131425311069</v>
          </cell>
          <cell r="E292">
            <v>0</v>
          </cell>
          <cell r="F292">
            <v>44866.131425311069</v>
          </cell>
          <cell r="G292">
            <v>41010.694180745442</v>
          </cell>
          <cell r="H292">
            <v>3855.4372445656227</v>
          </cell>
          <cell r="I292">
            <v>1115620.4791889414</v>
          </cell>
          <cell r="J292">
            <v>4908940.4897241769</v>
          </cell>
        </row>
        <row r="293">
          <cell r="A293">
            <v>275</v>
          </cell>
          <cell r="B293">
            <v>51349</v>
          </cell>
          <cell r="C293">
            <v>1115620.4791889414</v>
          </cell>
          <cell r="D293">
            <v>44866.131425311069</v>
          </cell>
          <cell r="E293">
            <v>0</v>
          </cell>
          <cell r="F293">
            <v>44866.131425311069</v>
          </cell>
          <cell r="G293">
            <v>41147.396494681263</v>
          </cell>
          <cell r="H293">
            <v>3718.7349306298051</v>
          </cell>
          <cell r="I293">
            <v>1074473.0826942602</v>
          </cell>
          <cell r="J293">
            <v>4912659.2246548068</v>
          </cell>
        </row>
        <row r="294">
          <cell r="A294">
            <v>276</v>
          </cell>
          <cell r="B294">
            <v>51380</v>
          </cell>
          <cell r="C294">
            <v>1074473.0826942602</v>
          </cell>
          <cell r="D294">
            <v>44866.131425311069</v>
          </cell>
          <cell r="E294">
            <v>0</v>
          </cell>
          <cell r="F294">
            <v>44866.131425311069</v>
          </cell>
          <cell r="G294">
            <v>41284.554482996871</v>
          </cell>
          <cell r="H294">
            <v>3581.5769423142006</v>
          </cell>
          <cell r="I294">
            <v>1033188.5282112632</v>
          </cell>
          <cell r="J294">
            <v>4916240.8015971212</v>
          </cell>
        </row>
        <row r="295">
          <cell r="A295">
            <v>277</v>
          </cell>
          <cell r="B295">
            <v>51410</v>
          </cell>
          <cell r="C295">
            <v>1033188.5282112632</v>
          </cell>
          <cell r="D295">
            <v>44866.131425311069</v>
          </cell>
          <cell r="E295">
            <v>0</v>
          </cell>
          <cell r="F295">
            <v>44866.131425311069</v>
          </cell>
          <cell r="G295">
            <v>41422.169664606859</v>
          </cell>
          <cell r="H295">
            <v>3443.961760704211</v>
          </cell>
          <cell r="I295">
            <v>991766.35854665632</v>
          </cell>
          <cell r="J295">
            <v>4919684.7633578256</v>
          </cell>
        </row>
        <row r="296">
          <cell r="A296">
            <v>278</v>
          </cell>
          <cell r="B296">
            <v>51441</v>
          </cell>
          <cell r="C296">
            <v>991766.35854665632</v>
          </cell>
          <cell r="D296">
            <v>44866.131425311069</v>
          </cell>
          <cell r="E296">
            <v>0</v>
          </cell>
          <cell r="F296">
            <v>44866.131425311069</v>
          </cell>
          <cell r="G296">
            <v>41560.243563488883</v>
          </cell>
          <cell r="H296">
            <v>3305.8878618221879</v>
          </cell>
          <cell r="I296">
            <v>950206.1149831675</v>
          </cell>
          <cell r="J296">
            <v>4922990.6512196474</v>
          </cell>
        </row>
        <row r="297">
          <cell r="A297">
            <v>279</v>
          </cell>
          <cell r="B297">
            <v>51471</v>
          </cell>
          <cell r="C297">
            <v>950206.1149831675</v>
          </cell>
          <cell r="D297">
            <v>44866.131425311069</v>
          </cell>
          <cell r="E297">
            <v>0</v>
          </cell>
          <cell r="F297">
            <v>44866.131425311069</v>
          </cell>
          <cell r="G297">
            <v>41698.777708700509</v>
          </cell>
          <cell r="H297">
            <v>3167.3537166105584</v>
          </cell>
          <cell r="I297">
            <v>908507.33727446699</v>
          </cell>
          <cell r="J297">
            <v>4926158.0049362583</v>
          </cell>
        </row>
        <row r="298">
          <cell r="A298">
            <v>280</v>
          </cell>
          <cell r="B298">
            <v>51502</v>
          </cell>
          <cell r="C298">
            <v>908507.33727446699</v>
          </cell>
          <cell r="D298">
            <v>44866.131425311069</v>
          </cell>
          <cell r="E298">
            <v>0</v>
          </cell>
          <cell r="F298">
            <v>44866.131425311069</v>
          </cell>
          <cell r="G298">
            <v>41837.773634396181</v>
          </cell>
          <cell r="H298">
            <v>3028.3577909148898</v>
          </cell>
          <cell r="I298">
            <v>866669.56364007085</v>
          </cell>
          <cell r="J298">
            <v>4929186.3627271736</v>
          </cell>
        </row>
        <row r="299">
          <cell r="A299">
            <v>281</v>
          </cell>
          <cell r="B299">
            <v>51533</v>
          </cell>
          <cell r="C299">
            <v>866669.56364007085</v>
          </cell>
          <cell r="D299">
            <v>44866.131425311069</v>
          </cell>
          <cell r="E299">
            <v>0</v>
          </cell>
          <cell r="F299">
            <v>44866.131425311069</v>
          </cell>
          <cell r="G299">
            <v>41977.232879844167</v>
          </cell>
          <cell r="H299">
            <v>2888.8985454669032</v>
          </cell>
          <cell r="I299">
            <v>824692.3307602267</v>
          </cell>
          <cell r="J299">
            <v>4932075.2612726409</v>
          </cell>
        </row>
        <row r="300">
          <cell r="A300">
            <v>282</v>
          </cell>
          <cell r="B300">
            <v>51561</v>
          </cell>
          <cell r="C300">
            <v>824692.3307602267</v>
          </cell>
          <cell r="D300">
            <v>44866.131425311069</v>
          </cell>
          <cell r="E300">
            <v>0</v>
          </cell>
          <cell r="F300">
            <v>44866.131425311069</v>
          </cell>
          <cell r="G300">
            <v>42117.156989443647</v>
          </cell>
          <cell r="H300">
            <v>2748.974435867422</v>
          </cell>
          <cell r="I300">
            <v>782575.173770783</v>
          </cell>
          <cell r="J300">
            <v>4934824.2357085086</v>
          </cell>
        </row>
        <row r="301">
          <cell r="A301">
            <v>283</v>
          </cell>
          <cell r="B301">
            <v>51592</v>
          </cell>
          <cell r="C301">
            <v>782575.173770783</v>
          </cell>
          <cell r="D301">
            <v>44866.131425311069</v>
          </cell>
          <cell r="E301">
            <v>0</v>
          </cell>
          <cell r="F301">
            <v>44866.131425311069</v>
          </cell>
          <cell r="G301">
            <v>42257.547512741789</v>
          </cell>
          <cell r="H301">
            <v>2608.5839125692769</v>
          </cell>
          <cell r="I301">
            <v>740317.62625804124</v>
          </cell>
          <cell r="J301">
            <v>4937432.8196210777</v>
          </cell>
        </row>
        <row r="302">
          <cell r="A302">
            <v>284</v>
          </cell>
          <cell r="B302">
            <v>51622</v>
          </cell>
          <cell r="C302">
            <v>740317.62625804124</v>
          </cell>
          <cell r="D302">
            <v>44866.131425311069</v>
          </cell>
          <cell r="E302">
            <v>0</v>
          </cell>
          <cell r="F302">
            <v>44866.131425311069</v>
          </cell>
          <cell r="G302">
            <v>42398.406004450932</v>
          </cell>
          <cell r="H302">
            <v>2467.7254208601375</v>
          </cell>
          <cell r="I302">
            <v>697919.22025359026</v>
          </cell>
          <cell r="J302">
            <v>4939900.5450419383</v>
          </cell>
        </row>
        <row r="303">
          <cell r="A303">
            <v>285</v>
          </cell>
          <cell r="B303">
            <v>51653</v>
          </cell>
          <cell r="C303">
            <v>697919.22025359026</v>
          </cell>
          <cell r="D303">
            <v>44866.131425311069</v>
          </cell>
          <cell r="E303">
            <v>0</v>
          </cell>
          <cell r="F303">
            <v>44866.131425311069</v>
          </cell>
          <cell r="G303">
            <v>42539.734024465768</v>
          </cell>
          <cell r="H303">
            <v>2326.397400845301</v>
          </cell>
          <cell r="I303">
            <v>655379.48622912448</v>
          </cell>
          <cell r="J303">
            <v>4942226.9424427832</v>
          </cell>
        </row>
        <row r="304">
          <cell r="A304">
            <v>286</v>
          </cell>
          <cell r="B304">
            <v>51683</v>
          </cell>
          <cell r="C304">
            <v>655379.48622912448</v>
          </cell>
          <cell r="D304">
            <v>44866.131425311069</v>
          </cell>
          <cell r="E304">
            <v>0</v>
          </cell>
          <cell r="F304">
            <v>44866.131425311069</v>
          </cell>
          <cell r="G304">
            <v>42681.533137880651</v>
          </cell>
          <cell r="H304">
            <v>2184.598287430415</v>
          </cell>
          <cell r="I304">
            <v>612697.95309124386</v>
          </cell>
          <cell r="J304">
            <v>4944411.5407302137</v>
          </cell>
        </row>
        <row r="305">
          <cell r="A305">
            <v>287</v>
          </cell>
          <cell r="B305">
            <v>51714</v>
          </cell>
          <cell r="C305">
            <v>612697.95309124386</v>
          </cell>
          <cell r="D305">
            <v>44866.131425311069</v>
          </cell>
          <cell r="E305">
            <v>0</v>
          </cell>
          <cell r="F305">
            <v>44866.131425311069</v>
          </cell>
          <cell r="G305">
            <v>42823.80491500692</v>
          </cell>
          <cell r="H305">
            <v>2042.326510304146</v>
          </cell>
          <cell r="I305">
            <v>569874.14817623689</v>
          </cell>
          <cell r="J305">
            <v>4946453.8672405183</v>
          </cell>
        </row>
        <row r="306">
          <cell r="A306">
            <v>288</v>
          </cell>
          <cell r="B306">
            <v>51745</v>
          </cell>
          <cell r="C306">
            <v>569874.14817623689</v>
          </cell>
          <cell r="D306">
            <v>44866.131425311069</v>
          </cell>
          <cell r="E306">
            <v>0</v>
          </cell>
          <cell r="F306">
            <v>44866.131425311069</v>
          </cell>
          <cell r="G306">
            <v>42966.55093139028</v>
          </cell>
          <cell r="H306">
            <v>1899.5804939207899</v>
          </cell>
          <cell r="I306">
            <v>526907.59724484663</v>
          </cell>
          <cell r="J306">
            <v>4948353.4477344388</v>
          </cell>
        </row>
        <row r="307">
          <cell r="A307">
            <v>289</v>
          </cell>
          <cell r="B307">
            <v>51775</v>
          </cell>
          <cell r="C307">
            <v>526907.59724484663</v>
          </cell>
          <cell r="D307">
            <v>44866.131425311069</v>
          </cell>
          <cell r="E307">
            <v>0</v>
          </cell>
          <cell r="F307">
            <v>44866.131425311069</v>
          </cell>
          <cell r="G307">
            <v>43109.772767828246</v>
          </cell>
          <cell r="H307">
            <v>1756.3586574828221</v>
          </cell>
          <cell r="I307">
            <v>483797.82447701838</v>
          </cell>
          <cell r="J307">
            <v>4950109.8063919218</v>
          </cell>
        </row>
        <row r="308">
          <cell r="A308">
            <v>290</v>
          </cell>
          <cell r="B308">
            <v>51806</v>
          </cell>
          <cell r="C308">
            <v>483797.82447701838</v>
          </cell>
          <cell r="D308">
            <v>44866.131425311069</v>
          </cell>
          <cell r="E308">
            <v>0</v>
          </cell>
          <cell r="F308">
            <v>44866.131425311069</v>
          </cell>
          <cell r="G308">
            <v>43253.472010387675</v>
          </cell>
          <cell r="H308">
            <v>1612.6594149233945</v>
          </cell>
          <cell r="I308">
            <v>440544.35246663069</v>
          </cell>
          <cell r="J308">
            <v>4951722.4658068456</v>
          </cell>
        </row>
        <row r="309">
          <cell r="A309">
            <v>291</v>
          </cell>
          <cell r="B309">
            <v>51836</v>
          </cell>
          <cell r="C309">
            <v>440544.35246663069</v>
          </cell>
          <cell r="D309">
            <v>44866.131425311069</v>
          </cell>
          <cell r="E309">
            <v>0</v>
          </cell>
          <cell r="F309">
            <v>44866.131425311069</v>
          </cell>
          <cell r="G309">
            <v>43397.650250422303</v>
          </cell>
          <cell r="H309">
            <v>1468.4811748887689</v>
          </cell>
          <cell r="I309">
            <v>397146.70221620839</v>
          </cell>
          <cell r="J309">
            <v>4953190.9469817346</v>
          </cell>
        </row>
        <row r="310">
          <cell r="A310">
            <v>292</v>
          </cell>
          <cell r="B310">
            <v>51867</v>
          </cell>
          <cell r="C310">
            <v>397146.70221620839</v>
          </cell>
          <cell r="D310">
            <v>44866.131425311069</v>
          </cell>
          <cell r="E310">
            <v>0</v>
          </cell>
          <cell r="F310">
            <v>44866.131425311069</v>
          </cell>
          <cell r="G310">
            <v>43542.309084590372</v>
          </cell>
          <cell r="H310">
            <v>1323.8223407206947</v>
          </cell>
          <cell r="I310">
            <v>353604.39313161804</v>
          </cell>
          <cell r="J310">
            <v>4954514.7693224549</v>
          </cell>
        </row>
        <row r="311">
          <cell r="A311">
            <v>293</v>
          </cell>
          <cell r="B311">
            <v>51898</v>
          </cell>
          <cell r="C311">
            <v>353604.39313161804</v>
          </cell>
          <cell r="D311">
            <v>44866.131425311069</v>
          </cell>
          <cell r="E311">
            <v>0</v>
          </cell>
          <cell r="F311">
            <v>44866.131425311069</v>
          </cell>
          <cell r="G311">
            <v>43687.450114872343</v>
          </cell>
          <cell r="H311">
            <v>1178.6813104387268</v>
          </cell>
          <cell r="I311">
            <v>309916.94301674567</v>
          </cell>
          <cell r="J311">
            <v>4955693.4506328935</v>
          </cell>
        </row>
        <row r="312">
          <cell r="A312">
            <v>294</v>
          </cell>
          <cell r="B312">
            <v>51926</v>
          </cell>
          <cell r="C312">
            <v>309916.94301674567</v>
          </cell>
          <cell r="D312">
            <v>44866.131425311069</v>
          </cell>
          <cell r="E312">
            <v>0</v>
          </cell>
          <cell r="F312">
            <v>44866.131425311069</v>
          </cell>
          <cell r="G312">
            <v>43833.074948588583</v>
          </cell>
          <cell r="H312">
            <v>1033.0564767224857</v>
          </cell>
          <cell r="I312">
            <v>266083.86806815711</v>
          </cell>
          <cell r="J312">
            <v>4956726.507109616</v>
          </cell>
        </row>
        <row r="313">
          <cell r="A313">
            <v>295</v>
          </cell>
          <cell r="B313">
            <v>51957</v>
          </cell>
          <cell r="C313">
            <v>266083.86806815711</v>
          </cell>
          <cell r="D313">
            <v>44866.131425311069</v>
          </cell>
          <cell r="E313">
            <v>0</v>
          </cell>
          <cell r="F313">
            <v>44866.131425311069</v>
          </cell>
          <cell r="G313">
            <v>43979.18519841721</v>
          </cell>
          <cell r="H313">
            <v>886.94622689385699</v>
          </cell>
          <cell r="I313">
            <v>222104.68286973989</v>
          </cell>
          <cell r="J313">
            <v>4957613.4533365099</v>
          </cell>
        </row>
        <row r="314">
          <cell r="A314">
            <v>296</v>
          </cell>
          <cell r="B314">
            <v>51987</v>
          </cell>
          <cell r="C314">
            <v>222104.68286973989</v>
          </cell>
          <cell r="D314">
            <v>44866.131425311069</v>
          </cell>
          <cell r="E314">
            <v>0</v>
          </cell>
          <cell r="F314">
            <v>44866.131425311069</v>
          </cell>
          <cell r="G314">
            <v>44125.782482411938</v>
          </cell>
          <cell r="H314">
            <v>740.34894289913291</v>
          </cell>
          <cell r="I314">
            <v>177978.90038732794</v>
          </cell>
          <cell r="J314">
            <v>4958353.802279409</v>
          </cell>
        </row>
        <row r="315">
          <cell r="A315">
            <v>297</v>
          </cell>
          <cell r="B315">
            <v>52018</v>
          </cell>
          <cell r="C315">
            <v>177978.90038732794</v>
          </cell>
          <cell r="D315">
            <v>44866.131425311069</v>
          </cell>
          <cell r="E315">
            <v>0</v>
          </cell>
          <cell r="F315">
            <v>44866.131425311069</v>
          </cell>
          <cell r="G315">
            <v>44272.868424019973</v>
          </cell>
          <cell r="H315">
            <v>593.26300129109313</v>
          </cell>
          <cell r="I315">
            <v>133706.03196330796</v>
          </cell>
          <cell r="J315">
            <v>4958947.0652807001</v>
          </cell>
        </row>
        <row r="316">
          <cell r="A316">
            <v>298</v>
          </cell>
          <cell r="B316">
            <v>52048</v>
          </cell>
          <cell r="C316">
            <v>133706.03196330796</v>
          </cell>
          <cell r="D316">
            <v>44866.131425311069</v>
          </cell>
          <cell r="E316">
            <v>0</v>
          </cell>
          <cell r="F316">
            <v>44866.131425311069</v>
          </cell>
          <cell r="G316">
            <v>44420.444652100043</v>
          </cell>
          <cell r="H316">
            <v>445.68677321102655</v>
          </cell>
          <cell r="I316">
            <v>89285.587311207928</v>
          </cell>
          <cell r="J316">
            <v>4959392.7520539109</v>
          </cell>
        </row>
        <row r="317">
          <cell r="A317">
            <v>299</v>
          </cell>
          <cell r="B317">
            <v>52079</v>
          </cell>
          <cell r="C317">
            <v>89285.587311207928</v>
          </cell>
          <cell r="D317">
            <v>44866.131425311069</v>
          </cell>
          <cell r="E317">
            <v>0</v>
          </cell>
          <cell r="F317">
            <v>44866.131425311069</v>
          </cell>
          <cell r="G317">
            <v>44568.512800940378</v>
          </cell>
          <cell r="H317">
            <v>297.61862437069311</v>
          </cell>
          <cell r="I317">
            <v>44717.07451026755</v>
          </cell>
          <cell r="J317">
            <v>4959690.3706782814</v>
          </cell>
        </row>
        <row r="318">
          <cell r="A318">
            <v>300</v>
          </cell>
          <cell r="B318">
            <v>52110</v>
          </cell>
          <cell r="C318">
            <v>44717.07451026755</v>
          </cell>
          <cell r="D318">
            <v>44866.131425311069</v>
          </cell>
          <cell r="E318">
            <v>0</v>
          </cell>
          <cell r="F318">
            <v>44717.07451026755</v>
          </cell>
          <cell r="G318">
            <v>44568.017595233323</v>
          </cell>
          <cell r="H318">
            <v>149.05691503422517</v>
          </cell>
          <cell r="I318">
            <v>0</v>
          </cell>
          <cell r="J318">
            <v>4959839.427593316</v>
          </cell>
        </row>
        <row r="319">
          <cell r="A319">
            <v>301</v>
          </cell>
          <cell r="B319">
            <v>52140</v>
          </cell>
          <cell r="C319">
            <v>0</v>
          </cell>
          <cell r="D319">
            <v>44866.131425311069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4959839.427593316</v>
          </cell>
        </row>
        <row r="320">
          <cell r="A320">
            <v>302</v>
          </cell>
          <cell r="B320">
            <v>52171</v>
          </cell>
          <cell r="C320">
            <v>0</v>
          </cell>
          <cell r="D320">
            <v>44866.131425311069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4959839.427593316</v>
          </cell>
        </row>
        <row r="321">
          <cell r="A321">
            <v>303</v>
          </cell>
          <cell r="B321">
            <v>52201</v>
          </cell>
          <cell r="C321">
            <v>0</v>
          </cell>
          <cell r="D321">
            <v>44866.131425311069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4959839.427593316</v>
          </cell>
        </row>
        <row r="322">
          <cell r="A322">
            <v>304</v>
          </cell>
          <cell r="B322">
            <v>52232</v>
          </cell>
          <cell r="C322">
            <v>0</v>
          </cell>
          <cell r="D322">
            <v>44866.131425311069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4959839.427593316</v>
          </cell>
        </row>
        <row r="323">
          <cell r="A323">
            <v>305</v>
          </cell>
          <cell r="B323">
            <v>52263</v>
          </cell>
          <cell r="C323">
            <v>0</v>
          </cell>
          <cell r="D323">
            <v>44866.131425311069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4959839.427593316</v>
          </cell>
        </row>
        <row r="324">
          <cell r="A324">
            <v>306</v>
          </cell>
          <cell r="B324">
            <v>52291</v>
          </cell>
          <cell r="C324">
            <v>0</v>
          </cell>
          <cell r="D324">
            <v>44866.131425311069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4959839.427593316</v>
          </cell>
        </row>
        <row r="325">
          <cell r="A325">
            <v>307</v>
          </cell>
          <cell r="B325">
            <v>52322</v>
          </cell>
          <cell r="C325">
            <v>0</v>
          </cell>
          <cell r="D325">
            <v>44866.131425311069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4959839.427593316</v>
          </cell>
        </row>
        <row r="326">
          <cell r="A326">
            <v>308</v>
          </cell>
          <cell r="B326">
            <v>52352</v>
          </cell>
          <cell r="C326">
            <v>0</v>
          </cell>
          <cell r="D326">
            <v>44866.131425311069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4959839.427593316</v>
          </cell>
        </row>
        <row r="327">
          <cell r="A327">
            <v>309</v>
          </cell>
          <cell r="B327">
            <v>52383</v>
          </cell>
          <cell r="C327">
            <v>0</v>
          </cell>
          <cell r="D327">
            <v>44866.131425311069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4959839.427593316</v>
          </cell>
        </row>
        <row r="328">
          <cell r="A328">
            <v>310</v>
          </cell>
          <cell r="B328">
            <v>52413</v>
          </cell>
          <cell r="C328">
            <v>0</v>
          </cell>
          <cell r="D328">
            <v>44866.131425311069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4959839.427593316</v>
          </cell>
        </row>
        <row r="329">
          <cell r="A329">
            <v>311</v>
          </cell>
          <cell r="B329">
            <v>52444</v>
          </cell>
          <cell r="C329">
            <v>0</v>
          </cell>
          <cell r="D329">
            <v>44866.131425311069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4959839.427593316</v>
          </cell>
        </row>
        <row r="330">
          <cell r="A330">
            <v>312</v>
          </cell>
          <cell r="B330">
            <v>52475</v>
          </cell>
          <cell r="C330">
            <v>0</v>
          </cell>
          <cell r="D330">
            <v>44866.131425311069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4959839.427593316</v>
          </cell>
        </row>
        <row r="331">
          <cell r="A331">
            <v>313</v>
          </cell>
          <cell r="B331">
            <v>52505</v>
          </cell>
          <cell r="C331">
            <v>0</v>
          </cell>
          <cell r="D331">
            <v>44866.131425311069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4959839.427593316</v>
          </cell>
        </row>
        <row r="332">
          <cell r="A332">
            <v>314</v>
          </cell>
          <cell r="B332">
            <v>52536</v>
          </cell>
          <cell r="C332">
            <v>0</v>
          </cell>
          <cell r="D332">
            <v>44866.131425311069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4959839.427593316</v>
          </cell>
        </row>
        <row r="333">
          <cell r="A333">
            <v>315</v>
          </cell>
          <cell r="B333">
            <v>52566</v>
          </cell>
          <cell r="C333">
            <v>0</v>
          </cell>
          <cell r="D333">
            <v>44866.131425311069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4959839.427593316</v>
          </cell>
        </row>
        <row r="334">
          <cell r="A334">
            <v>316</v>
          </cell>
          <cell r="B334">
            <v>52597</v>
          </cell>
          <cell r="C334">
            <v>0</v>
          </cell>
          <cell r="D334">
            <v>44866.131425311069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4959839.427593316</v>
          </cell>
        </row>
        <row r="335">
          <cell r="A335">
            <v>317</v>
          </cell>
          <cell r="B335">
            <v>52628</v>
          </cell>
          <cell r="C335">
            <v>0</v>
          </cell>
          <cell r="D335">
            <v>44866.131425311069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4959839.427593316</v>
          </cell>
        </row>
        <row r="336">
          <cell r="A336">
            <v>318</v>
          </cell>
          <cell r="B336">
            <v>52657</v>
          </cell>
          <cell r="C336">
            <v>0</v>
          </cell>
          <cell r="D336">
            <v>44866.131425311069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4959839.427593316</v>
          </cell>
        </row>
        <row r="337">
          <cell r="A337">
            <v>319</v>
          </cell>
          <cell r="B337">
            <v>52688</v>
          </cell>
          <cell r="C337">
            <v>0</v>
          </cell>
          <cell r="D337">
            <v>44866.131425311069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4959839.427593316</v>
          </cell>
        </row>
        <row r="338">
          <cell r="A338">
            <v>320</v>
          </cell>
          <cell r="B338">
            <v>52718</v>
          </cell>
          <cell r="C338">
            <v>0</v>
          </cell>
          <cell r="D338">
            <v>44866.131425311069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4959839.427593316</v>
          </cell>
        </row>
        <row r="339">
          <cell r="A339">
            <v>321</v>
          </cell>
          <cell r="B339">
            <v>52749</v>
          </cell>
          <cell r="C339">
            <v>0</v>
          </cell>
          <cell r="D339">
            <v>44866.131425311069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4959839.427593316</v>
          </cell>
        </row>
        <row r="340">
          <cell r="A340">
            <v>322</v>
          </cell>
          <cell r="B340">
            <v>52779</v>
          </cell>
          <cell r="C340">
            <v>0</v>
          </cell>
          <cell r="D340">
            <v>44866.131425311069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4959839.427593316</v>
          </cell>
        </row>
        <row r="341">
          <cell r="A341">
            <v>323</v>
          </cell>
          <cell r="B341">
            <v>52810</v>
          </cell>
          <cell r="C341">
            <v>0</v>
          </cell>
          <cell r="D341">
            <v>44866.131425311069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4959839.427593316</v>
          </cell>
        </row>
        <row r="342">
          <cell r="A342">
            <v>324</v>
          </cell>
          <cell r="B342">
            <v>52841</v>
          </cell>
          <cell r="C342">
            <v>0</v>
          </cell>
          <cell r="D342">
            <v>44866.131425311069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4959839.427593316</v>
          </cell>
        </row>
        <row r="343">
          <cell r="A343">
            <v>325</v>
          </cell>
          <cell r="B343">
            <v>52871</v>
          </cell>
          <cell r="C343">
            <v>0</v>
          </cell>
          <cell r="D343">
            <v>44866.131425311069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4959839.427593316</v>
          </cell>
        </row>
        <row r="344">
          <cell r="A344">
            <v>326</v>
          </cell>
          <cell r="B344">
            <v>52902</v>
          </cell>
          <cell r="C344">
            <v>0</v>
          </cell>
          <cell r="D344">
            <v>44866.131425311069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4959839.427593316</v>
          </cell>
        </row>
        <row r="345">
          <cell r="A345">
            <v>327</v>
          </cell>
          <cell r="B345">
            <v>52932</v>
          </cell>
          <cell r="C345">
            <v>0</v>
          </cell>
          <cell r="D345">
            <v>44866.131425311069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4959839.427593316</v>
          </cell>
        </row>
        <row r="346">
          <cell r="A346">
            <v>328</v>
          </cell>
          <cell r="B346">
            <v>52963</v>
          </cell>
          <cell r="C346">
            <v>0</v>
          </cell>
          <cell r="D346">
            <v>44866.131425311069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4959839.427593316</v>
          </cell>
        </row>
        <row r="347">
          <cell r="A347">
            <v>329</v>
          </cell>
          <cell r="B347">
            <v>52994</v>
          </cell>
          <cell r="C347">
            <v>0</v>
          </cell>
          <cell r="D347">
            <v>44866.131425311069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4959839.427593316</v>
          </cell>
        </row>
        <row r="348">
          <cell r="A348">
            <v>330</v>
          </cell>
          <cell r="B348">
            <v>53022</v>
          </cell>
          <cell r="C348">
            <v>0</v>
          </cell>
          <cell r="D348">
            <v>44866.131425311069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4959839.427593316</v>
          </cell>
        </row>
        <row r="349">
          <cell r="A349">
            <v>331</v>
          </cell>
          <cell r="B349">
            <v>53053</v>
          </cell>
          <cell r="C349">
            <v>0</v>
          </cell>
          <cell r="D349">
            <v>44866.131425311069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4959839.427593316</v>
          </cell>
        </row>
        <row r="350">
          <cell r="A350">
            <v>332</v>
          </cell>
          <cell r="B350">
            <v>53083</v>
          </cell>
          <cell r="C350">
            <v>0</v>
          </cell>
          <cell r="D350">
            <v>44866.131425311069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4959839.427593316</v>
          </cell>
        </row>
        <row r="351">
          <cell r="A351">
            <v>333</v>
          </cell>
          <cell r="B351">
            <v>53114</v>
          </cell>
          <cell r="C351">
            <v>0</v>
          </cell>
          <cell r="D351">
            <v>44866.131425311069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4959839.427593316</v>
          </cell>
        </row>
        <row r="352">
          <cell r="A352">
            <v>334</v>
          </cell>
          <cell r="B352">
            <v>53144</v>
          </cell>
          <cell r="C352">
            <v>0</v>
          </cell>
          <cell r="D352">
            <v>44866.131425311069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4959839.427593316</v>
          </cell>
        </row>
        <row r="353">
          <cell r="A353">
            <v>335</v>
          </cell>
          <cell r="B353">
            <v>53175</v>
          </cell>
          <cell r="C353">
            <v>0</v>
          </cell>
          <cell r="D353">
            <v>44866.131425311069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4959839.427593316</v>
          </cell>
        </row>
        <row r="354">
          <cell r="A354">
            <v>336</v>
          </cell>
          <cell r="B354">
            <v>53206</v>
          </cell>
          <cell r="C354">
            <v>0</v>
          </cell>
          <cell r="D354">
            <v>44866.131425311069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4959839.427593316</v>
          </cell>
        </row>
        <row r="355">
          <cell r="A355">
            <v>337</v>
          </cell>
          <cell r="B355">
            <v>53236</v>
          </cell>
          <cell r="C355">
            <v>0</v>
          </cell>
          <cell r="D355">
            <v>44866.131425311069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4959839.427593316</v>
          </cell>
        </row>
        <row r="356">
          <cell r="A356">
            <v>338</v>
          </cell>
          <cell r="B356">
            <v>53267</v>
          </cell>
          <cell r="C356">
            <v>0</v>
          </cell>
          <cell r="D356">
            <v>44866.131425311069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4959839.427593316</v>
          </cell>
        </row>
        <row r="357">
          <cell r="A357">
            <v>339</v>
          </cell>
          <cell r="B357">
            <v>53297</v>
          </cell>
          <cell r="C357">
            <v>0</v>
          </cell>
          <cell r="D357">
            <v>44866.131425311069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4959839.427593316</v>
          </cell>
        </row>
        <row r="358">
          <cell r="A358">
            <v>340</v>
          </cell>
          <cell r="B358">
            <v>53328</v>
          </cell>
          <cell r="C358">
            <v>0</v>
          </cell>
          <cell r="D358">
            <v>44866.131425311069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4959839.427593316</v>
          </cell>
        </row>
        <row r="359">
          <cell r="A359">
            <v>341</v>
          </cell>
          <cell r="B359">
            <v>53359</v>
          </cell>
          <cell r="C359">
            <v>0</v>
          </cell>
          <cell r="D359">
            <v>44866.131425311069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4959839.427593316</v>
          </cell>
        </row>
        <row r="360">
          <cell r="A360">
            <v>342</v>
          </cell>
          <cell r="B360">
            <v>53387</v>
          </cell>
          <cell r="C360">
            <v>0</v>
          </cell>
          <cell r="D360">
            <v>44866.131425311069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4959839.427593316</v>
          </cell>
        </row>
        <row r="361">
          <cell r="A361">
            <v>343</v>
          </cell>
          <cell r="B361">
            <v>53418</v>
          </cell>
          <cell r="C361">
            <v>0</v>
          </cell>
          <cell r="D361">
            <v>44866.131425311069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4959839.427593316</v>
          </cell>
        </row>
        <row r="362">
          <cell r="A362">
            <v>344</v>
          </cell>
          <cell r="B362">
            <v>53448</v>
          </cell>
          <cell r="C362">
            <v>0</v>
          </cell>
          <cell r="D362">
            <v>44866.131425311069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4959839.427593316</v>
          </cell>
        </row>
        <row r="363">
          <cell r="A363">
            <v>345</v>
          </cell>
          <cell r="B363">
            <v>53479</v>
          </cell>
          <cell r="C363">
            <v>0</v>
          </cell>
          <cell r="D363">
            <v>44866.131425311069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4959839.427593316</v>
          </cell>
        </row>
        <row r="364">
          <cell r="A364">
            <v>346</v>
          </cell>
          <cell r="B364">
            <v>53509</v>
          </cell>
          <cell r="C364">
            <v>0</v>
          </cell>
          <cell r="D364">
            <v>44866.131425311069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4959839.427593316</v>
          </cell>
        </row>
        <row r="365">
          <cell r="A365">
            <v>347</v>
          </cell>
          <cell r="B365">
            <v>53540</v>
          </cell>
          <cell r="C365">
            <v>0</v>
          </cell>
          <cell r="D365">
            <v>44866.131425311069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4959839.427593316</v>
          </cell>
        </row>
        <row r="366">
          <cell r="A366">
            <v>348</v>
          </cell>
          <cell r="B366">
            <v>53571</v>
          </cell>
          <cell r="C366">
            <v>0</v>
          </cell>
          <cell r="D366">
            <v>44866.131425311069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4959839.427593316</v>
          </cell>
        </row>
        <row r="367">
          <cell r="A367">
            <v>349</v>
          </cell>
          <cell r="B367">
            <v>53601</v>
          </cell>
          <cell r="C367">
            <v>0</v>
          </cell>
          <cell r="D367">
            <v>44866.131425311069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4959839.427593316</v>
          </cell>
        </row>
        <row r="368">
          <cell r="A368">
            <v>350</v>
          </cell>
          <cell r="B368">
            <v>53632</v>
          </cell>
          <cell r="C368">
            <v>0</v>
          </cell>
          <cell r="D368">
            <v>44866.131425311069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4959839.427593316</v>
          </cell>
        </row>
        <row r="369">
          <cell r="A369">
            <v>351</v>
          </cell>
          <cell r="B369">
            <v>53662</v>
          </cell>
          <cell r="C369">
            <v>0</v>
          </cell>
          <cell r="D369">
            <v>44866.131425311069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4959839.427593316</v>
          </cell>
        </row>
        <row r="370">
          <cell r="A370">
            <v>352</v>
          </cell>
          <cell r="B370">
            <v>53693</v>
          </cell>
          <cell r="C370">
            <v>0</v>
          </cell>
          <cell r="D370">
            <v>44866.131425311069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4959839.427593316</v>
          </cell>
        </row>
        <row r="371">
          <cell r="A371">
            <v>353</v>
          </cell>
          <cell r="B371">
            <v>53724</v>
          </cell>
          <cell r="C371">
            <v>0</v>
          </cell>
          <cell r="D371">
            <v>44866.131425311069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4959839.427593316</v>
          </cell>
        </row>
        <row r="372">
          <cell r="A372">
            <v>354</v>
          </cell>
          <cell r="B372">
            <v>53752</v>
          </cell>
          <cell r="C372">
            <v>0</v>
          </cell>
          <cell r="D372">
            <v>44866.131425311069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4959839.427593316</v>
          </cell>
        </row>
        <row r="373">
          <cell r="A373">
            <v>355</v>
          </cell>
          <cell r="B373">
            <v>53783</v>
          </cell>
          <cell r="C373">
            <v>0</v>
          </cell>
          <cell r="D373">
            <v>44866.131425311069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4959839.427593316</v>
          </cell>
        </row>
        <row r="374">
          <cell r="A374">
            <v>356</v>
          </cell>
          <cell r="B374">
            <v>53813</v>
          </cell>
          <cell r="C374">
            <v>0</v>
          </cell>
          <cell r="D374">
            <v>44866.131425311069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4959839.427593316</v>
          </cell>
        </row>
        <row r="375">
          <cell r="A375">
            <v>357</v>
          </cell>
          <cell r="B375">
            <v>53844</v>
          </cell>
          <cell r="C375">
            <v>0</v>
          </cell>
          <cell r="D375">
            <v>44866.131425311069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4959839.427593316</v>
          </cell>
        </row>
        <row r="376">
          <cell r="A376">
            <v>358</v>
          </cell>
          <cell r="B376">
            <v>53874</v>
          </cell>
          <cell r="C376">
            <v>0</v>
          </cell>
          <cell r="D376">
            <v>44866.131425311069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4959839.427593316</v>
          </cell>
        </row>
        <row r="377">
          <cell r="A377">
            <v>359</v>
          </cell>
          <cell r="B377">
            <v>53905</v>
          </cell>
          <cell r="C377">
            <v>0</v>
          </cell>
          <cell r="D377">
            <v>44866.131425311069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4959839.427593316</v>
          </cell>
        </row>
        <row r="378">
          <cell r="A378">
            <v>360</v>
          </cell>
          <cell r="B378">
            <v>53936</v>
          </cell>
          <cell r="C378">
            <v>0</v>
          </cell>
          <cell r="D378">
            <v>44866.131425311069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4959839.427593316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endix_Summary"/>
      <sheetName val="AppendixB_ProjectSummary"/>
      <sheetName val="AppendixC_UsesSources"/>
      <sheetName val="AppendixD_CFProjections"/>
      <sheetName val="AppendixE_DebtTable"/>
    </sheetNames>
    <sheetDataSet>
      <sheetData sheetId="0">
        <row r="6">
          <cell r="D6" t="str">
            <v>[College Name]</v>
          </cell>
        </row>
        <row r="8">
          <cell r="D8" t="str">
            <v>[Project Name]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U107"/>
  <sheetViews>
    <sheetView zoomScale="120" zoomScaleNormal="120" workbookViewId="0">
      <pane xSplit="2" ySplit="8" topLeftCell="R22" activePane="bottomRight" state="frozen"/>
      <selection activeCell="U44" sqref="U44"/>
      <selection pane="topRight" activeCell="U44" sqref="U44"/>
      <selection pane="bottomLeft" activeCell="U44" sqref="U44"/>
      <selection pane="bottomRight" activeCell="B22" sqref="B22"/>
    </sheetView>
  </sheetViews>
  <sheetFormatPr defaultColWidth="9.140625" defaultRowHeight="15" outlineLevelCol="1" x14ac:dyDescent="0.25"/>
  <cols>
    <col min="1" max="1" width="8" style="4" customWidth="1"/>
    <col min="2" max="2" width="55.42578125" customWidth="1"/>
    <col min="3" max="3" width="17.7109375" customWidth="1" outlineLevel="1"/>
    <col min="4" max="4" width="17.42578125" customWidth="1" outlineLevel="1"/>
    <col min="5" max="5" width="17.28515625" customWidth="1" outlineLevel="1"/>
    <col min="6" max="6" width="17" customWidth="1" outlineLevel="1"/>
    <col min="7" max="7" width="17.7109375" customWidth="1" outlineLevel="1"/>
    <col min="8" max="8" width="16.7109375" customWidth="1" outlineLevel="1"/>
    <col min="9" max="9" width="17.7109375" customWidth="1" outlineLevel="1"/>
    <col min="10" max="10" width="16.85546875" customWidth="1" outlineLevel="1"/>
    <col min="11" max="11" width="16.28515625" customWidth="1" outlineLevel="1"/>
    <col min="12" max="12" width="16.7109375" customWidth="1" outlineLevel="1"/>
    <col min="13" max="13" width="17.7109375" customWidth="1" outlineLevel="1"/>
    <col min="14" max="19" width="16.140625" customWidth="1" outlineLevel="1"/>
    <col min="20" max="20" width="15.7109375" customWidth="1"/>
    <col min="21" max="21" width="17.85546875" style="64" customWidth="1"/>
    <col min="22" max="45" width="17.85546875" customWidth="1"/>
    <col min="46" max="46" width="16.140625" customWidth="1"/>
  </cols>
  <sheetData>
    <row r="1" spans="1:47" ht="26.25" x14ac:dyDescent="0.4">
      <c r="A1" s="1" t="s">
        <v>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U1" s="67"/>
      <c r="V1" s="3"/>
      <c r="W1" s="3"/>
      <c r="X1" s="3"/>
      <c r="Y1" s="3"/>
      <c r="Z1" s="3"/>
    </row>
    <row r="2" spans="1:47" x14ac:dyDescent="0.25">
      <c r="B2" s="5" t="s">
        <v>94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47" x14ac:dyDescent="0.25">
      <c r="B3" s="6">
        <f ca="1">TODAY()</f>
        <v>45965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 t="s">
        <v>95</v>
      </c>
      <c r="S3" s="6"/>
    </row>
    <row r="4" spans="1:47" ht="15.75" x14ac:dyDescent="0.25">
      <c r="A4" s="7" t="s">
        <v>96</v>
      </c>
      <c r="B4" s="8" t="s">
        <v>97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68" t="s">
        <v>98</v>
      </c>
      <c r="V4" s="8"/>
      <c r="W4" s="8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7" x14ac:dyDescent="0.25">
      <c r="B5" s="10" t="s">
        <v>99</v>
      </c>
      <c r="C5" s="10"/>
      <c r="D5" s="10"/>
      <c r="E5" s="10"/>
      <c r="F5" s="10"/>
      <c r="G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69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</row>
    <row r="6" spans="1:47" ht="12" customHeight="1" x14ac:dyDescent="0.25">
      <c r="B6" s="11"/>
      <c r="C6" s="106" t="s">
        <v>100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65"/>
      <c r="P6" s="65"/>
      <c r="Q6" s="65"/>
      <c r="R6" s="65"/>
      <c r="S6" s="65"/>
      <c r="T6" s="10"/>
      <c r="U6" s="69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47" ht="13.5" customHeight="1" x14ac:dyDescent="0.25">
      <c r="A7" s="10"/>
      <c r="B7" s="10"/>
      <c r="C7" s="12" t="s">
        <v>101</v>
      </c>
      <c r="D7" s="10" t="s">
        <v>102</v>
      </c>
      <c r="E7" s="10" t="s">
        <v>103</v>
      </c>
      <c r="F7" s="10" t="s">
        <v>104</v>
      </c>
      <c r="G7" s="10" t="s">
        <v>105</v>
      </c>
      <c r="H7" s="10" t="s">
        <v>106</v>
      </c>
      <c r="I7" s="10" t="s">
        <v>107</v>
      </c>
      <c r="J7" s="10" t="s">
        <v>108</v>
      </c>
      <c r="K7" s="10" t="s">
        <v>109</v>
      </c>
      <c r="L7" s="10" t="s">
        <v>110</v>
      </c>
      <c r="M7" s="10" t="s">
        <v>111</v>
      </c>
      <c r="N7" s="10" t="s">
        <v>112</v>
      </c>
      <c r="O7" s="12" t="s">
        <v>101</v>
      </c>
      <c r="P7" s="10" t="s">
        <v>102</v>
      </c>
      <c r="Q7" s="10" t="s">
        <v>103</v>
      </c>
      <c r="R7" s="10" t="s">
        <v>104</v>
      </c>
      <c r="S7" s="10" t="s">
        <v>105</v>
      </c>
      <c r="T7" s="13" t="s">
        <v>113</v>
      </c>
      <c r="U7" s="70" t="s">
        <v>113</v>
      </c>
      <c r="V7" s="13" t="s">
        <v>113</v>
      </c>
      <c r="W7" s="13" t="s">
        <v>113</v>
      </c>
      <c r="X7" s="13" t="s">
        <v>113</v>
      </c>
      <c r="Y7" s="13" t="s">
        <v>113</v>
      </c>
      <c r="Z7" s="13" t="s">
        <v>113</v>
      </c>
      <c r="AA7" s="13" t="s">
        <v>113</v>
      </c>
      <c r="AB7" s="13" t="s">
        <v>113</v>
      </c>
      <c r="AC7" s="13" t="s">
        <v>113</v>
      </c>
      <c r="AD7" s="13" t="s">
        <v>113</v>
      </c>
      <c r="AE7" s="13" t="s">
        <v>113</v>
      </c>
      <c r="AF7" s="13" t="s">
        <v>113</v>
      </c>
      <c r="AG7" s="13" t="s">
        <v>113</v>
      </c>
      <c r="AH7" s="13" t="s">
        <v>113</v>
      </c>
      <c r="AI7" s="13" t="s">
        <v>113</v>
      </c>
      <c r="AJ7" s="13" t="s">
        <v>113</v>
      </c>
      <c r="AK7" s="13" t="s">
        <v>113</v>
      </c>
      <c r="AL7" s="13" t="s">
        <v>113</v>
      </c>
      <c r="AM7" s="13" t="s">
        <v>113</v>
      </c>
      <c r="AN7" s="13" t="s">
        <v>113</v>
      </c>
      <c r="AO7" s="13" t="s">
        <v>113</v>
      </c>
      <c r="AP7" s="13" t="s">
        <v>113</v>
      </c>
      <c r="AQ7" s="13" t="s">
        <v>113</v>
      </c>
      <c r="AR7" s="13" t="s">
        <v>113</v>
      </c>
      <c r="AS7" s="10"/>
      <c r="AU7" s="13"/>
    </row>
    <row r="8" spans="1:47" ht="13.5" customHeight="1" x14ac:dyDescent="0.25">
      <c r="A8" s="10"/>
      <c r="B8" s="10"/>
      <c r="C8" s="14">
        <v>1</v>
      </c>
      <c r="D8" s="10">
        <v>2</v>
      </c>
      <c r="E8" s="10">
        <v>3</v>
      </c>
      <c r="F8" s="10">
        <v>4</v>
      </c>
      <c r="G8" s="10">
        <v>5</v>
      </c>
      <c r="H8" s="10">
        <v>6</v>
      </c>
      <c r="I8" s="10">
        <v>7</v>
      </c>
      <c r="J8" s="10">
        <v>8</v>
      </c>
      <c r="K8" s="10">
        <v>9</v>
      </c>
      <c r="L8" s="10">
        <v>10</v>
      </c>
      <c r="M8" s="10">
        <v>11</v>
      </c>
      <c r="N8" s="10">
        <v>12</v>
      </c>
      <c r="O8" s="14">
        <f>N8+1</f>
        <v>13</v>
      </c>
      <c r="P8" s="14">
        <f>O8+1</f>
        <v>14</v>
      </c>
      <c r="Q8" s="14">
        <f>P8+1</f>
        <v>15</v>
      </c>
      <c r="R8" s="14">
        <f>Q8+1</f>
        <v>16</v>
      </c>
      <c r="S8" s="14">
        <f>R8+1</f>
        <v>17</v>
      </c>
      <c r="T8" s="10">
        <v>1</v>
      </c>
      <c r="U8" s="70">
        <f>T8+1</f>
        <v>2</v>
      </c>
      <c r="V8" s="13">
        <f t="shared" ref="V8:AR8" si="0">U8+1</f>
        <v>3</v>
      </c>
      <c r="W8" s="13">
        <f t="shared" si="0"/>
        <v>4</v>
      </c>
      <c r="X8" s="13">
        <f t="shared" si="0"/>
        <v>5</v>
      </c>
      <c r="Y8" s="13">
        <f t="shared" si="0"/>
        <v>6</v>
      </c>
      <c r="Z8" s="13">
        <f t="shared" si="0"/>
        <v>7</v>
      </c>
      <c r="AA8" s="13">
        <f t="shared" si="0"/>
        <v>8</v>
      </c>
      <c r="AB8" s="13">
        <f t="shared" si="0"/>
        <v>9</v>
      </c>
      <c r="AC8" s="13">
        <f t="shared" si="0"/>
        <v>10</v>
      </c>
      <c r="AD8" s="13">
        <f t="shared" si="0"/>
        <v>11</v>
      </c>
      <c r="AE8" s="13">
        <f t="shared" si="0"/>
        <v>12</v>
      </c>
      <c r="AF8" s="13">
        <f t="shared" si="0"/>
        <v>13</v>
      </c>
      <c r="AG8" s="13">
        <f t="shared" si="0"/>
        <v>14</v>
      </c>
      <c r="AH8" s="13">
        <f t="shared" si="0"/>
        <v>15</v>
      </c>
      <c r="AI8" s="13">
        <f t="shared" si="0"/>
        <v>16</v>
      </c>
      <c r="AJ8" s="13">
        <f t="shared" si="0"/>
        <v>17</v>
      </c>
      <c r="AK8" s="13">
        <f t="shared" si="0"/>
        <v>18</v>
      </c>
      <c r="AL8" s="13">
        <f t="shared" si="0"/>
        <v>19</v>
      </c>
      <c r="AM8" s="13">
        <f t="shared" si="0"/>
        <v>20</v>
      </c>
      <c r="AN8" s="13">
        <f t="shared" si="0"/>
        <v>21</v>
      </c>
      <c r="AO8" s="13">
        <f t="shared" si="0"/>
        <v>22</v>
      </c>
      <c r="AP8" s="13">
        <f t="shared" si="0"/>
        <v>23</v>
      </c>
      <c r="AQ8" s="13">
        <f t="shared" si="0"/>
        <v>24</v>
      </c>
      <c r="AR8" s="13">
        <f t="shared" si="0"/>
        <v>25</v>
      </c>
      <c r="AS8" s="15" t="s">
        <v>114</v>
      </c>
    </row>
    <row r="9" spans="1:47" x14ac:dyDescent="0.25">
      <c r="A9" s="10"/>
      <c r="B9" s="10"/>
      <c r="C9" s="14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3" t="s">
        <v>115</v>
      </c>
      <c r="U9" s="70" t="s">
        <v>115</v>
      </c>
      <c r="V9" s="13" t="s">
        <v>115</v>
      </c>
      <c r="W9" s="13" t="s">
        <v>115</v>
      </c>
      <c r="X9" s="13" t="s">
        <v>115</v>
      </c>
      <c r="Y9" s="13" t="s">
        <v>115</v>
      </c>
      <c r="Z9" s="13" t="s">
        <v>115</v>
      </c>
      <c r="AA9" s="13" t="s">
        <v>115</v>
      </c>
      <c r="AB9" s="13" t="s">
        <v>115</v>
      </c>
      <c r="AC9" s="13" t="s">
        <v>115</v>
      </c>
      <c r="AD9" s="13" t="s">
        <v>115</v>
      </c>
      <c r="AE9" s="13" t="s">
        <v>115</v>
      </c>
      <c r="AF9" s="13" t="s">
        <v>115</v>
      </c>
      <c r="AG9" s="13" t="s">
        <v>115</v>
      </c>
      <c r="AH9" s="13" t="s">
        <v>115</v>
      </c>
      <c r="AI9" s="13" t="s">
        <v>115</v>
      </c>
      <c r="AJ9" s="13" t="s">
        <v>115</v>
      </c>
      <c r="AK9" s="13" t="s">
        <v>115</v>
      </c>
      <c r="AL9" s="13" t="s">
        <v>115</v>
      </c>
      <c r="AM9" s="13" t="s">
        <v>115</v>
      </c>
      <c r="AN9" s="13" t="s">
        <v>115</v>
      </c>
      <c r="AO9" s="13" t="s">
        <v>115</v>
      </c>
      <c r="AP9" s="13" t="s">
        <v>115</v>
      </c>
      <c r="AQ9" s="13" t="s">
        <v>115</v>
      </c>
      <c r="AR9" s="13" t="s">
        <v>115</v>
      </c>
      <c r="AS9" s="15" t="s">
        <v>116</v>
      </c>
      <c r="AU9" s="13"/>
    </row>
    <row r="10" spans="1:47" x14ac:dyDescent="0.25">
      <c r="A10" s="10"/>
      <c r="B10" s="16" t="s">
        <v>117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  <c r="U10" s="69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</row>
    <row r="11" spans="1:47" x14ac:dyDescent="0.25">
      <c r="A11" s="10"/>
      <c r="B11" s="18" t="s">
        <v>118</v>
      </c>
      <c r="C11" s="19">
        <f>$T11/12</f>
        <v>-3417516.75</v>
      </c>
      <c r="D11" s="19">
        <f t="shared" ref="D11:S11" si="1">$T11/12</f>
        <v>-3417516.75</v>
      </c>
      <c r="E11" s="19">
        <f t="shared" si="1"/>
        <v>-3417516.75</v>
      </c>
      <c r="F11" s="19">
        <f t="shared" si="1"/>
        <v>-3417516.75</v>
      </c>
      <c r="G11" s="19">
        <f t="shared" si="1"/>
        <v>-3417516.75</v>
      </c>
      <c r="H11" s="19">
        <f t="shared" si="1"/>
        <v>-3417516.75</v>
      </c>
      <c r="I11" s="19">
        <f t="shared" si="1"/>
        <v>-3417516.75</v>
      </c>
      <c r="J11" s="19">
        <f t="shared" si="1"/>
        <v>-3417516.75</v>
      </c>
      <c r="K11" s="19">
        <f t="shared" si="1"/>
        <v>-3417516.75</v>
      </c>
      <c r="L11" s="19">
        <f t="shared" si="1"/>
        <v>-3417516.75</v>
      </c>
      <c r="M11" s="19">
        <f t="shared" si="1"/>
        <v>-3417516.75</v>
      </c>
      <c r="N11" s="19">
        <f t="shared" si="1"/>
        <v>-3417516.75</v>
      </c>
      <c r="O11" s="19">
        <f t="shared" si="1"/>
        <v>-3417516.75</v>
      </c>
      <c r="P11" s="19">
        <f t="shared" si="1"/>
        <v>-3417516.75</v>
      </c>
      <c r="Q11" s="19">
        <f t="shared" si="1"/>
        <v>-3417516.75</v>
      </c>
      <c r="R11" s="19">
        <f t="shared" si="1"/>
        <v>-3417516.75</v>
      </c>
      <c r="S11" s="19">
        <f t="shared" si="1"/>
        <v>-3417516.75</v>
      </c>
      <c r="T11" s="20">
        <f>'Flux de trésorerie – Emprunteur'!P11-'[1]Cash Flow College'!T11-2268</f>
        <v>-41010201</v>
      </c>
      <c r="U11" s="24">
        <f>'Flux de trésorerie – Emprunteur'!Q11-'[1]Cash Flow College'!U11</f>
        <v>-40933298.331565678</v>
      </c>
      <c r="V11" s="24">
        <f>'Flux de trésorerie – Emprunteur'!R11-'[1]Cash Flow College'!V11</f>
        <v>-40492769.186365411</v>
      </c>
      <c r="W11" s="24">
        <f>'Flux de trésorerie – Emprunteur'!S11-'[1]Cash Flow College'!W11</f>
        <v>-40523743.891887307</v>
      </c>
      <c r="X11" s="24">
        <f>'Flux de trésorerie – Emprunteur'!T11-'[1]Cash Flow College'!X11</f>
        <v>-40523743.891887307</v>
      </c>
      <c r="Y11" s="24">
        <f>'Flux de trésorerie – Emprunteur'!U11-'[1]Cash Flow College'!Y11</f>
        <v>-40523743.891887307</v>
      </c>
      <c r="Z11" s="24">
        <f>'Flux de trésorerie – Emprunteur'!V11-'[1]Cash Flow College'!Z11</f>
        <v>-40523743.891887307</v>
      </c>
      <c r="AA11" s="24">
        <f>'Flux de trésorerie – Emprunteur'!W11-'[1]Cash Flow College'!AA11</f>
        <v>-40523743.891887307</v>
      </c>
      <c r="AB11" s="24">
        <f>'Flux de trésorerie – Emprunteur'!X11-'[1]Cash Flow College'!AB11</f>
        <v>-40523743.891887307</v>
      </c>
      <c r="AC11" s="24">
        <f>'Flux de trésorerie – Emprunteur'!Y11-'[1]Cash Flow College'!AC11</f>
        <v>-40523743.891887307</v>
      </c>
      <c r="AD11" s="24">
        <f>'Flux de trésorerie – Emprunteur'!Z11-'[1]Cash Flow College'!AD11</f>
        <v>-40523743.891887307</v>
      </c>
      <c r="AE11" s="24">
        <f>'Flux de trésorerie – Emprunteur'!AA11-'[1]Cash Flow College'!AE11</f>
        <v>-40523743.891887307</v>
      </c>
      <c r="AF11" s="24">
        <f>'Flux de trésorerie – Emprunteur'!AB11-'[1]Cash Flow College'!AF11</f>
        <v>-40523743.891887307</v>
      </c>
      <c r="AG11" s="24">
        <f>'Flux de trésorerie – Emprunteur'!AC11-'[1]Cash Flow College'!AG11</f>
        <v>-40523743.891887307</v>
      </c>
      <c r="AH11" s="24">
        <f>'Flux de trésorerie – Emprunteur'!AD11-'[1]Cash Flow College'!AH11</f>
        <v>-40523743.891887307</v>
      </c>
      <c r="AI11" s="24">
        <f>'Flux de trésorerie – Emprunteur'!AE11-'[1]Cash Flow College'!AI11</f>
        <v>-40523743.891887307</v>
      </c>
      <c r="AJ11" s="24">
        <f>'Flux de trésorerie – Emprunteur'!AF11-'[1]Cash Flow College'!AJ11</f>
        <v>-40523743.891887307</v>
      </c>
      <c r="AK11" s="24">
        <f>'Flux de trésorerie – Emprunteur'!AG11-'[1]Cash Flow College'!AK11</f>
        <v>-40523743.891887307</v>
      </c>
      <c r="AL11" s="24">
        <f>'Flux de trésorerie – Emprunteur'!AH11-'[1]Cash Flow College'!AL11</f>
        <v>-40523743.891887307</v>
      </c>
      <c r="AM11" s="24">
        <f>'Flux de trésorerie – Emprunteur'!AI11-'[1]Cash Flow College'!AM11</f>
        <v>-40523743.891887307</v>
      </c>
      <c r="AN11" s="24">
        <f>'Flux de trésorerie – Emprunteur'!AJ11-'[1]Cash Flow College'!AN11</f>
        <v>-40523743.891887307</v>
      </c>
      <c r="AO11" s="24">
        <f>'Flux de trésorerie – Emprunteur'!AK11-'[1]Cash Flow College'!AO11</f>
        <v>-40523743.891887307</v>
      </c>
      <c r="AP11" s="24">
        <f>'Flux de trésorerie – Emprunteur'!AL11-'[1]Cash Flow College'!AP11</f>
        <v>-40523743.891887307</v>
      </c>
      <c r="AQ11" s="24">
        <f>'Flux de trésorerie – Emprunteur'!AM11-'[1]Cash Flow College'!AQ11</f>
        <v>-40523743.891887307</v>
      </c>
      <c r="AR11" s="24">
        <f>'Flux de trésorerie – Emprunteur'!AN11-'[1]Cash Flow College'!AR11</f>
        <v>-40523743.891887307</v>
      </c>
      <c r="AS11" s="23">
        <f t="shared" ref="AS11:AS18" si="2">SUM(T11:AR11)</f>
        <v>-1013958634.1394519</v>
      </c>
    </row>
    <row r="12" spans="1:47" x14ac:dyDescent="0.25">
      <c r="A12" s="10"/>
      <c r="B12" s="18" t="s">
        <v>119</v>
      </c>
      <c r="C12" s="19"/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20">
        <f>'Flux de trésorerie – Emprunteur'!P13-'[1]Cash Flow College'!T12</f>
        <v>0</v>
      </c>
      <c r="U12" s="24">
        <f>'[1]Revenue Summary'!I32</f>
        <v>0</v>
      </c>
      <c r="V12" s="24">
        <f>'[1]Revenue Summary'!J32</f>
        <v>0</v>
      </c>
      <c r="W12" s="24">
        <f>'[1]Revenue Summary'!K32</f>
        <v>0</v>
      </c>
      <c r="X12" s="24">
        <f>'[1]Revenue Summary'!L32</f>
        <v>0</v>
      </c>
      <c r="Y12" s="24">
        <f>'[1]Revenue Summary'!M32</f>
        <v>0</v>
      </c>
      <c r="Z12" s="24">
        <f>'[1]Revenue Summary'!N32</f>
        <v>0</v>
      </c>
      <c r="AA12" s="24">
        <f>'[1]Revenue Summary'!O32</f>
        <v>0</v>
      </c>
      <c r="AB12" s="24">
        <f>'[1]Revenue Summary'!P32</f>
        <v>0</v>
      </c>
      <c r="AC12" s="24">
        <f>'[1]Revenue Summary'!Q32</f>
        <v>0</v>
      </c>
      <c r="AD12" s="24">
        <f>'[1]Revenue Summary'!R32</f>
        <v>0</v>
      </c>
      <c r="AE12" s="24">
        <f>'[1]Revenue Summary'!S32</f>
        <v>0</v>
      </c>
      <c r="AF12" s="24">
        <f>'[1]Revenue Summary'!T32</f>
        <v>0</v>
      </c>
      <c r="AG12" s="24">
        <f>'[1]Revenue Summary'!U32</f>
        <v>0</v>
      </c>
      <c r="AH12" s="24">
        <f>'[1]Revenue Summary'!V32</f>
        <v>0</v>
      </c>
      <c r="AI12" s="24">
        <f>'[1]Revenue Summary'!W32</f>
        <v>0</v>
      </c>
      <c r="AJ12" s="24">
        <f>'[1]Revenue Summary'!X32</f>
        <v>0</v>
      </c>
      <c r="AK12" s="24">
        <f>'[1]Revenue Summary'!Y32</f>
        <v>0</v>
      </c>
      <c r="AL12" s="24">
        <f>'[1]Revenue Summary'!Z32</f>
        <v>0</v>
      </c>
      <c r="AM12" s="24">
        <f>'[1]Revenue Summary'!AA32</f>
        <v>0</v>
      </c>
      <c r="AN12" s="24">
        <f>'[1]Revenue Summary'!AB32</f>
        <v>0</v>
      </c>
      <c r="AO12" s="24">
        <f>'[1]Revenue Summary'!AC32</f>
        <v>0</v>
      </c>
      <c r="AP12" s="24">
        <f>'[1]Revenue Summary'!AD32</f>
        <v>0</v>
      </c>
      <c r="AQ12" s="24">
        <f>'[1]Revenue Summary'!AE32</f>
        <v>0</v>
      </c>
      <c r="AR12" s="24">
        <f>'[1]Revenue Summary'!AF32</f>
        <v>0</v>
      </c>
      <c r="AS12" s="23">
        <f t="shared" si="2"/>
        <v>0</v>
      </c>
    </row>
    <row r="13" spans="1:47" x14ac:dyDescent="0.25">
      <c r="A13" s="10"/>
      <c r="B13" s="18" t="s">
        <v>120</v>
      </c>
      <c r="C13" s="19">
        <v>0</v>
      </c>
      <c r="D13" s="19">
        <v>0</v>
      </c>
      <c r="E13" s="19">
        <v>0</v>
      </c>
      <c r="F13" s="19">
        <v>0</v>
      </c>
      <c r="G13" s="19">
        <f>T13/2*0.5</f>
        <v>-5222334.9238095237</v>
      </c>
      <c r="H13" s="19">
        <f>G13</f>
        <v>-5222334.9238095237</v>
      </c>
      <c r="I13" s="19">
        <v>0</v>
      </c>
      <c r="J13" s="19">
        <v>0</v>
      </c>
      <c r="K13" s="19">
        <f>H13</f>
        <v>-5222334.9238095237</v>
      </c>
      <c r="L13" s="19">
        <f>H13</f>
        <v>-5222334.9238095237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f>T13/2*0.5</f>
        <v>-5222334.9238095237</v>
      </c>
      <c r="T13" s="20">
        <f>'Flux de trésorerie – Emprunteur'!P14-'[1]Cash Flow College'!T13</f>
        <v>-20889339.695238095</v>
      </c>
      <c r="U13" s="20">
        <f>'Flux de trésorerie – Emprunteur'!Q14-'[1]Cash Flow College'!U13</f>
        <v>-21516019.886095237</v>
      </c>
      <c r="V13" s="20">
        <f>'Flux de trésorerie – Emprunteur'!R14-'[1]Cash Flow College'!V13</f>
        <v>-22161500.482678093</v>
      </c>
      <c r="W13" s="20">
        <f>'Flux de trésorerie – Emprunteur'!S14-'[1]Cash Flow College'!W13</f>
        <v>-22826345.497158438</v>
      </c>
      <c r="X13" s="20">
        <f>'Flux de trésorerie – Emprunteur'!T14-'[1]Cash Flow College'!X13</f>
        <v>-23511135.862073194</v>
      </c>
      <c r="Y13" s="20">
        <f>'Flux de trésorerie – Emprunteur'!U14-'[1]Cash Flow College'!Y13</f>
        <v>-24216469.93793539</v>
      </c>
      <c r="Z13" s="20">
        <f>'Flux de trésorerie – Emprunteur'!V14-'[1]Cash Flow College'!Z13</f>
        <v>-24942964.036073454</v>
      </c>
      <c r="AA13" s="20">
        <f>'Flux de trésorerie – Emprunteur'!W14-'[1]Cash Flow College'!AA13</f>
        <v>-25691252.957155656</v>
      </c>
      <c r="AB13" s="20">
        <f>'Flux de trésorerie – Emprunteur'!X14-'[1]Cash Flow College'!AB13</f>
        <v>-26461990.54587033</v>
      </c>
      <c r="AC13" s="20">
        <f>'Flux de trésorerie – Emprunteur'!Y14-'[1]Cash Flow College'!AC13</f>
        <v>-27255850.262246437</v>
      </c>
      <c r="AD13" s="20">
        <f>'Flux de trésorerie – Emprunteur'!Z14-'[1]Cash Flow College'!AD13</f>
        <v>-28073525.77011383</v>
      </c>
      <c r="AE13" s="20">
        <f>'Flux de trésorerie – Emprunteur'!AA14-'[1]Cash Flow College'!AE13</f>
        <v>-28915731.543217245</v>
      </c>
      <c r="AF13" s="20">
        <f>'Flux de trésorerie – Emprunteur'!AB14-'[1]Cash Flow College'!AF13</f>
        <v>-29783203.489513762</v>
      </c>
      <c r="AG13" s="20">
        <f>'Flux de trésorerie – Emprunteur'!AC14-'[1]Cash Flow College'!AG13</f>
        <v>-30676699.594199177</v>
      </c>
      <c r="AH13" s="20">
        <f>'Flux de trésorerie – Emprunteur'!AD14-'[1]Cash Flow College'!AH13</f>
        <v>-31597000.582025152</v>
      </c>
      <c r="AI13" s="20">
        <f>'Flux de trésorerie – Emprunteur'!AE14-'[1]Cash Flow College'!AI13</f>
        <v>-32544910.599485904</v>
      </c>
      <c r="AJ13" s="20">
        <f>'Flux de trésorerie – Emprunteur'!AF14-'[1]Cash Flow College'!AJ13</f>
        <v>-33521257.917470481</v>
      </c>
      <c r="AK13" s="20">
        <f>'Flux de trésorerie – Emprunteur'!AG14-'[1]Cash Flow College'!AK13</f>
        <v>-34526895.6549946</v>
      </c>
      <c r="AL13" s="20">
        <f>'Flux de trésorerie – Emprunteur'!AH14-'[1]Cash Flow College'!AL13</f>
        <v>-35562702.524644434</v>
      </c>
      <c r="AM13" s="20">
        <f>'Flux de trésorerie – Emprunteur'!AI14-'[1]Cash Flow College'!AM13</f>
        <v>-36629583.600383773</v>
      </c>
      <c r="AN13" s="20">
        <f>'Flux de trésorerie – Emprunteur'!AJ14-'[1]Cash Flow College'!AN13</f>
        <v>-37728471.108395286</v>
      </c>
      <c r="AO13" s="20">
        <f>'Flux de trésorerie – Emprunteur'!AK14-'[1]Cash Flow College'!AO13</f>
        <v>-38860325.241647147</v>
      </c>
      <c r="AP13" s="20">
        <f>'Flux de trésorerie – Emprunteur'!AL14-'[1]Cash Flow College'!AP13</f>
        <v>-40026134.998896562</v>
      </c>
      <c r="AQ13" s="20">
        <f>'Flux de trésorerie – Emprunteur'!AM14-'[1]Cash Flow College'!AQ13</f>
        <v>-41226919.048863463</v>
      </c>
      <c r="AR13" s="20">
        <f>'Flux de trésorerie – Emprunteur'!AN14-'[1]Cash Flow College'!AR13</f>
        <v>-42463726.620329365</v>
      </c>
      <c r="AS13" s="23">
        <f t="shared" si="2"/>
        <v>-761609957.45670462</v>
      </c>
    </row>
    <row r="14" spans="1:47" x14ac:dyDescent="0.25">
      <c r="A14" s="10"/>
      <c r="B14" s="18" t="s">
        <v>121</v>
      </c>
      <c r="C14" s="19">
        <f>$T$14/12</f>
        <v>-342463.58333333331</v>
      </c>
      <c r="D14" s="19">
        <f>$T$14/12</f>
        <v>-342463.58333333331</v>
      </c>
      <c r="E14" s="19">
        <f>$T$14/12</f>
        <v>-342463.58333333331</v>
      </c>
      <c r="F14" s="19">
        <f t="shared" ref="F14:S14" si="3">$T$14/12</f>
        <v>-342463.58333333331</v>
      </c>
      <c r="G14" s="19">
        <f t="shared" si="3"/>
        <v>-342463.58333333331</v>
      </c>
      <c r="H14" s="19">
        <f t="shared" si="3"/>
        <v>-342463.58333333331</v>
      </c>
      <c r="I14" s="19">
        <f t="shared" si="3"/>
        <v>-342463.58333333331</v>
      </c>
      <c r="J14" s="19">
        <f t="shared" si="3"/>
        <v>-342463.58333333331</v>
      </c>
      <c r="K14" s="19">
        <f t="shared" si="3"/>
        <v>-342463.58333333331</v>
      </c>
      <c r="L14" s="19">
        <f t="shared" si="3"/>
        <v>-342463.58333333331</v>
      </c>
      <c r="M14" s="19">
        <f t="shared" si="3"/>
        <v>-342463.58333333331</v>
      </c>
      <c r="N14" s="19">
        <f t="shared" si="3"/>
        <v>-342463.58333333331</v>
      </c>
      <c r="O14" s="19">
        <f t="shared" si="3"/>
        <v>-342463.58333333331</v>
      </c>
      <c r="P14" s="19">
        <f t="shared" si="3"/>
        <v>-342463.58333333331</v>
      </c>
      <c r="Q14" s="19">
        <f t="shared" si="3"/>
        <v>-342463.58333333331</v>
      </c>
      <c r="R14" s="19">
        <f t="shared" si="3"/>
        <v>-342463.58333333331</v>
      </c>
      <c r="S14" s="19">
        <f t="shared" si="3"/>
        <v>-342463.58333333331</v>
      </c>
      <c r="T14" s="20">
        <f>'Flux de trésorerie – Emprunteur'!P16-'[1]Cash Flow College'!T14</f>
        <v>-4109563</v>
      </c>
      <c r="U14" s="20">
        <f>'Flux de trésorerie – Emprunteur'!Q16-'[1]Cash Flow College'!U14</f>
        <v>-4232849.8899999997</v>
      </c>
      <c r="V14" s="20">
        <f>'Flux de trésorerie – Emprunteur'!R16-'[1]Cash Flow College'!V14</f>
        <v>-4359835.3866999997</v>
      </c>
      <c r="W14" s="20">
        <f>'Flux de trésorerie – Emprunteur'!S16-'[1]Cash Flow College'!W14</f>
        <v>-4490630.4483009996</v>
      </c>
      <c r="X14" s="20">
        <f>'Flux de trésorerie – Emprunteur'!T16-'[1]Cash Flow College'!X14</f>
        <v>-4625349.36175003</v>
      </c>
      <c r="Y14" s="20">
        <f>'Flux de trésorerie – Emprunteur'!U16-'[1]Cash Flow College'!Y14</f>
        <v>-4764109.8426025314</v>
      </c>
      <c r="Z14" s="20">
        <f>'Flux de trésorerie – Emprunteur'!V16-'[1]Cash Flow College'!Z14</f>
        <v>-4907033.1378806075</v>
      </c>
      <c r="AA14" s="20">
        <f>'Flux de trésorerie – Emprunteur'!W16-'[1]Cash Flow College'!AA14</f>
        <v>-5054244.1320170257</v>
      </c>
      <c r="AB14" s="20">
        <f>'Flux de trésorerie – Emprunteur'!X16-'[1]Cash Flow College'!AB14</f>
        <v>-5205871.4559775367</v>
      </c>
      <c r="AC14" s="20">
        <f>'Flux de trésorerie – Emprunteur'!Y16-'[1]Cash Flow College'!AC14</f>
        <v>-5362047.5996568631</v>
      </c>
      <c r="AD14" s="20">
        <f>'Flux de trésorerie – Emprunteur'!Z16-'[1]Cash Flow College'!AD14</f>
        <v>-5522909.0276465695</v>
      </c>
      <c r="AE14" s="20">
        <f>'Flux de trésorerie – Emprunteur'!AA16-'[1]Cash Flow College'!AE14</f>
        <v>-5688596.2984759668</v>
      </c>
      <c r="AF14" s="20">
        <f>'Flux de trésorerie – Emprunteur'!AB16-'[1]Cash Flow College'!AF14</f>
        <v>-5859254.1874302458</v>
      </c>
      <c r="AG14" s="20">
        <f>'Flux de trésorerie – Emprunteur'!AC16-'[1]Cash Flow College'!AG14</f>
        <v>-6035031.8130531535</v>
      </c>
      <c r="AH14" s="20">
        <f>'Flux de trésorerie – Emprunteur'!AD16-'[1]Cash Flow College'!AH14</f>
        <v>-6216082.7674447484</v>
      </c>
      <c r="AI14" s="20">
        <f>'Flux de trésorerie – Emprunteur'!AE16-'[1]Cash Flow College'!AI14</f>
        <v>-6402565.2504680911</v>
      </c>
      <c r="AJ14" s="20">
        <f>'Flux de trésorerie – Emprunteur'!AF16-'[1]Cash Flow College'!AJ14</f>
        <v>-6594642.2079821341</v>
      </c>
      <c r="AK14" s="20">
        <f>'Flux de trésorerie – Emprunteur'!AG16-'[1]Cash Flow College'!AK14</f>
        <v>-6792481.4742215984</v>
      </c>
      <c r="AL14" s="20">
        <f>'Flux de trésorerie – Emprunteur'!AH16-'[1]Cash Flow College'!AL14</f>
        <v>-6996255.9184482461</v>
      </c>
      <c r="AM14" s="20">
        <f>'Flux de trésorerie – Emprunteur'!AI16-'[1]Cash Flow College'!AM14</f>
        <v>-7206143.596001694</v>
      </c>
      <c r="AN14" s="20">
        <f>'Flux de trésorerie – Emprunteur'!AJ16-'[1]Cash Flow College'!AN14</f>
        <v>-7422327.9038817454</v>
      </c>
      <c r="AO14" s="20">
        <f>'Flux de trésorerie – Emprunteur'!AK16-'[1]Cash Flow College'!AO14</f>
        <v>-7644997.7409981983</v>
      </c>
      <c r="AP14" s="20">
        <f>'Flux de trésorerie – Emprunteur'!AL16-'[1]Cash Flow College'!AP14</f>
        <v>-7874347.6732281446</v>
      </c>
      <c r="AQ14" s="20">
        <f>'Flux de trésorerie – Emprunteur'!AM16-'[1]Cash Flow College'!AQ14</f>
        <v>-8110578.1034249896</v>
      </c>
      <c r="AR14" s="20">
        <f>'Flux de trésorerie – Emprunteur'!AN16-'[1]Cash Flow College'!AR14</f>
        <v>-8353895.44652774</v>
      </c>
      <c r="AS14" s="23">
        <f t="shared" si="2"/>
        <v>-149831643.66411886</v>
      </c>
    </row>
    <row r="15" spans="1:47" x14ac:dyDescent="0.25">
      <c r="A15" s="10"/>
      <c r="B15" s="18" t="s">
        <v>122</v>
      </c>
      <c r="C15" s="19">
        <f>$T15/12</f>
        <v>-277842.58333333331</v>
      </c>
      <c r="D15" s="19">
        <f t="shared" ref="D15:S16" si="4">$T15/12</f>
        <v>-277842.58333333331</v>
      </c>
      <c r="E15" s="19">
        <f t="shared" si="4"/>
        <v>-277842.58333333331</v>
      </c>
      <c r="F15" s="19">
        <f t="shared" si="4"/>
        <v>-277842.58333333331</v>
      </c>
      <c r="G15" s="19">
        <f t="shared" si="4"/>
        <v>-277842.58333333331</v>
      </c>
      <c r="H15" s="19">
        <f t="shared" si="4"/>
        <v>-277842.58333333331</v>
      </c>
      <c r="I15" s="19">
        <f t="shared" si="4"/>
        <v>-277842.58333333331</v>
      </c>
      <c r="J15" s="19">
        <f t="shared" si="4"/>
        <v>-277842.58333333331</v>
      </c>
      <c r="K15" s="19">
        <f t="shared" si="4"/>
        <v>-277842.58333333331</v>
      </c>
      <c r="L15" s="19">
        <f t="shared" si="4"/>
        <v>-277842.58333333331</v>
      </c>
      <c r="M15" s="19">
        <f t="shared" si="4"/>
        <v>-277842.58333333331</v>
      </c>
      <c r="N15" s="19">
        <f t="shared" si="4"/>
        <v>-277842.58333333331</v>
      </c>
      <c r="O15" s="19">
        <f t="shared" si="4"/>
        <v>-277842.58333333331</v>
      </c>
      <c r="P15" s="19">
        <f t="shared" si="4"/>
        <v>-277842.58333333331</v>
      </c>
      <c r="Q15" s="19">
        <f t="shared" si="4"/>
        <v>-277842.58333333331</v>
      </c>
      <c r="R15" s="19">
        <f t="shared" si="4"/>
        <v>-277842.58333333331</v>
      </c>
      <c r="S15" s="19">
        <f t="shared" si="4"/>
        <v>-277842.58333333331</v>
      </c>
      <c r="T15" s="20">
        <f>'Flux de trésorerie – Emprunteur'!P17-'[1]Cash Flow College'!T15</f>
        <v>-3334111</v>
      </c>
      <c r="U15" s="20">
        <f>'Flux de trésorerie – Emprunteur'!Q17-'[1]Cash Flow College'!U15</f>
        <v>-3434134.33</v>
      </c>
      <c r="V15" s="20">
        <f>'Flux de trésorerie – Emprunteur'!R17-'[1]Cash Flow College'!V15</f>
        <v>-3537158.3599</v>
      </c>
      <c r="W15" s="20">
        <f>'Flux de trésorerie – Emprunteur'!S17-'[1]Cash Flow College'!W15</f>
        <v>-3643273.1106970003</v>
      </c>
      <c r="X15" s="20">
        <f>'Flux de trésorerie – Emprunteur'!T17-'[1]Cash Flow College'!X15</f>
        <v>-3752571.3040179103</v>
      </c>
      <c r="Y15" s="20">
        <f>'Flux de trésorerie – Emprunteur'!U17-'[1]Cash Flow College'!Y15</f>
        <v>-3865148.4431384476</v>
      </c>
      <c r="Z15" s="20">
        <f>'Flux de trésorerie – Emprunteur'!V17-'[1]Cash Flow College'!Z15</f>
        <v>-3981102.8964326009</v>
      </c>
      <c r="AA15" s="20">
        <f>'Flux de trésorerie – Emprunteur'!W17-'[1]Cash Flow College'!AA15</f>
        <v>-4100535.9833255792</v>
      </c>
      <c r="AB15" s="20">
        <f>'Flux de trésorerie – Emprunteur'!X17-'[1]Cash Flow College'!AB15</f>
        <v>-4223552.0628253464</v>
      </c>
      <c r="AC15" s="20">
        <f>'Flux de trésorerie – Emprunteur'!Y17-'[1]Cash Flow College'!AC15</f>
        <v>-4350258.6247101072</v>
      </c>
      <c r="AD15" s="20">
        <f>'Flux de trésorerie – Emprunteur'!Z17-'[1]Cash Flow College'!AD15</f>
        <v>-4480766.3834514106</v>
      </c>
      <c r="AE15" s="20">
        <f>'Flux de trésorerie – Emprunteur'!AA17-'[1]Cash Flow College'!AE15</f>
        <v>-4615189.3749549529</v>
      </c>
      <c r="AF15" s="20">
        <f>'Flux de trésorerie – Emprunteur'!AB17-'[1]Cash Flow College'!AF15</f>
        <v>-4753645.0562036019</v>
      </c>
      <c r="AG15" s="20">
        <f>'Flux de trésorerie – Emprunteur'!AC17-'[1]Cash Flow College'!AG15</f>
        <v>-4896254.4078897098</v>
      </c>
      <c r="AH15" s="20">
        <f>'Flux de trésorerie – Emprunteur'!AD17-'[1]Cash Flow College'!AH15</f>
        <v>-5043142.040126401</v>
      </c>
      <c r="AI15" s="20">
        <f>'Flux de trésorerie – Emprunteur'!AE17-'[1]Cash Flow College'!AI15</f>
        <v>-5194436.3013301929</v>
      </c>
      <c r="AJ15" s="20">
        <f>'Flux de trésorerie – Emprunteur'!AF17-'[1]Cash Flow College'!AJ15</f>
        <v>-5350269.3903700989</v>
      </c>
      <c r="AK15" s="20">
        <f>'Flux de trésorerie – Emprunteur'!AG17-'[1]Cash Flow College'!AK15</f>
        <v>-5510777.4720812021</v>
      </c>
      <c r="AL15" s="20">
        <f>'Flux de trésorerie – Emprunteur'!AH17-'[1]Cash Flow College'!AL15</f>
        <v>-5676100.7962436387</v>
      </c>
      <c r="AM15" s="20">
        <f>'Flux de trésorerie – Emprunteur'!AI17-'[1]Cash Flow College'!AM15</f>
        <v>-5846383.820130948</v>
      </c>
      <c r="AN15" s="20">
        <f>'Flux de trésorerie – Emprunteur'!AJ17-'[1]Cash Flow College'!AN15</f>
        <v>-6021775.3347348766</v>
      </c>
      <c r="AO15" s="20">
        <f>'Flux de trésorerie – Emprunteur'!AK17-'[1]Cash Flow College'!AO15</f>
        <v>-6202428.5947769228</v>
      </c>
      <c r="AP15" s="20">
        <f>'Flux de trésorerie – Emprunteur'!AL17-'[1]Cash Flow College'!AP15</f>
        <v>-6388501.4526202306</v>
      </c>
      <c r="AQ15" s="20">
        <f>'Flux de trésorerie – Emprunteur'!AM17-'[1]Cash Flow College'!AQ15</f>
        <v>-6580156.4961988376</v>
      </c>
      <c r="AR15" s="20">
        <f>'Flux de trésorerie – Emprunteur'!AN17-'[1]Cash Flow College'!AR15</f>
        <v>-6777561.1910848031</v>
      </c>
      <c r="AS15" s="23">
        <f t="shared" si="2"/>
        <v>-121559234.22724479</v>
      </c>
    </row>
    <row r="16" spans="1:47" x14ac:dyDescent="0.25">
      <c r="A16" s="10"/>
      <c r="B16" s="18" t="s">
        <v>123</v>
      </c>
      <c r="C16" s="19">
        <f>$T16/12</f>
        <v>-212194.25</v>
      </c>
      <c r="D16" s="19">
        <f>$T16/12</f>
        <v>-212194.25</v>
      </c>
      <c r="E16" s="19">
        <f t="shared" si="4"/>
        <v>-212194.25</v>
      </c>
      <c r="F16" s="19">
        <f t="shared" si="4"/>
        <v>-212194.25</v>
      </c>
      <c r="G16" s="19">
        <f t="shared" si="4"/>
        <v>-212194.25</v>
      </c>
      <c r="H16" s="19">
        <f t="shared" si="4"/>
        <v>-212194.25</v>
      </c>
      <c r="I16" s="19">
        <f t="shared" si="4"/>
        <v>-212194.25</v>
      </c>
      <c r="J16" s="19">
        <f t="shared" si="4"/>
        <v>-212194.25</v>
      </c>
      <c r="K16" s="19">
        <f t="shared" si="4"/>
        <v>-212194.25</v>
      </c>
      <c r="L16" s="19">
        <f t="shared" si="4"/>
        <v>-212194.25</v>
      </c>
      <c r="M16" s="19">
        <f t="shared" si="4"/>
        <v>-212194.25</v>
      </c>
      <c r="N16" s="19">
        <f t="shared" si="4"/>
        <v>-212194.25</v>
      </c>
      <c r="O16" s="19">
        <f t="shared" si="4"/>
        <v>-212194.25</v>
      </c>
      <c r="P16" s="19">
        <f t="shared" si="4"/>
        <v>-212194.25</v>
      </c>
      <c r="Q16" s="19">
        <f t="shared" si="4"/>
        <v>-212194.25</v>
      </c>
      <c r="R16" s="19">
        <f t="shared" si="4"/>
        <v>-212194.25</v>
      </c>
      <c r="S16" s="19">
        <f t="shared" si="4"/>
        <v>-212194.25</v>
      </c>
      <c r="T16" s="20">
        <f>'Flux de trésorerie – Emprunteur'!P18-'[1]Cash Flow College'!T16</f>
        <v>-2546331</v>
      </c>
      <c r="U16" s="20">
        <f>'Flux de trésorerie – Emprunteur'!Q18-'[1]Cash Flow College'!U16</f>
        <v>-2622720.9300000002</v>
      </c>
      <c r="V16" s="20">
        <f>'Flux de trésorerie – Emprunteur'!R18-'[1]Cash Flow College'!V16</f>
        <v>-2701402.5579000004</v>
      </c>
      <c r="W16" s="20">
        <f>'Flux de trésorerie – Emprunteur'!S18-'[1]Cash Flow College'!W16</f>
        <v>-2782444.6346370005</v>
      </c>
      <c r="X16" s="20">
        <f>'Flux de trésorerie – Emprunteur'!T18-'[1]Cash Flow College'!X16</f>
        <v>-2865917.9736761106</v>
      </c>
      <c r="Y16" s="20">
        <f>'Flux de trésorerie – Emprunteur'!U18-'[1]Cash Flow College'!Y16</f>
        <v>-2951895.5128863938</v>
      </c>
      <c r="Z16" s="20">
        <f>'Flux de trésorerie – Emprunteur'!V18-'[1]Cash Flow College'!Z16</f>
        <v>-3040452.3782729856</v>
      </c>
      <c r="AA16" s="20">
        <f>'Flux de trésorerie – Emprunteur'!W18-'[1]Cash Flow College'!AA16</f>
        <v>-3131665.9496211754</v>
      </c>
      <c r="AB16" s="20">
        <f>'Flux de trésorerie – Emprunteur'!X18-'[1]Cash Flow College'!AB16</f>
        <v>-3225615.9281098107</v>
      </c>
      <c r="AC16" s="20">
        <f>'Flux de trésorerie – Emprunteur'!Y18-'[1]Cash Flow College'!AC16</f>
        <v>-3322384.4059531051</v>
      </c>
      <c r="AD16" s="20">
        <f>'Flux de trésorerie – Emprunteur'!Z18-'[1]Cash Flow College'!AD16</f>
        <v>-3422055.9381316984</v>
      </c>
      <c r="AE16" s="20">
        <f>'Flux de trésorerie – Emprunteur'!AA18-'[1]Cash Flow College'!AE16</f>
        <v>-3524717.6162756495</v>
      </c>
      <c r="AF16" s="20">
        <f>'Flux de trésorerie – Emprunteur'!AB18-'[1]Cash Flow College'!AF16</f>
        <v>-3630459.1447639191</v>
      </c>
      <c r="AG16" s="20">
        <f>'Flux de trésorerie – Emprunteur'!AC18-'[1]Cash Flow College'!AG16</f>
        <v>-3739372.9191068369</v>
      </c>
      <c r="AH16" s="20">
        <f>'Flux de trésorerie – Emprunteur'!AD18-'[1]Cash Flow College'!AH16</f>
        <v>-3851554.1066800421</v>
      </c>
      <c r="AI16" s="20">
        <f>'Flux de trésorerie – Emprunteur'!AE18-'[1]Cash Flow College'!AI16</f>
        <v>-3967100.7298804433</v>
      </c>
      <c r="AJ16" s="20">
        <f>'Flux de trésorerie – Emprunteur'!AF18-'[1]Cash Flow College'!AJ16</f>
        <v>-4086113.7517768568</v>
      </c>
      <c r="AK16" s="20">
        <f>'Flux de trésorerie – Emprunteur'!AG18-'[1]Cash Flow College'!AK16</f>
        <v>-4208697.164330163</v>
      </c>
      <c r="AL16" s="20">
        <f>'Flux de trésorerie – Emprunteur'!AH18-'[1]Cash Flow College'!AL16</f>
        <v>-4334958.079260068</v>
      </c>
      <c r="AM16" s="20">
        <f>'Flux de trésorerie – Emprunteur'!AI18-'[1]Cash Flow College'!AM16</f>
        <v>-4465006.8216378698</v>
      </c>
      <c r="AN16" s="20">
        <f>'Flux de trésorerie – Emprunteur'!AJ18-'[1]Cash Flow College'!AN16</f>
        <v>-4598957.0262870062</v>
      </c>
      <c r="AO16" s="20">
        <f>'Flux de trésorerie – Emprunteur'!AK18-'[1]Cash Flow College'!AO16</f>
        <v>-4736925.7370756166</v>
      </c>
      <c r="AP16" s="20">
        <f>'Flux de trésorerie – Emprunteur'!AL18-'[1]Cash Flow College'!AP16</f>
        <v>-4879033.5091878856</v>
      </c>
      <c r="AQ16" s="20">
        <f>'Flux de trésorerie – Emprunteur'!AM18-'[1]Cash Flow College'!AQ16</f>
        <v>-5025404.5144635225</v>
      </c>
      <c r="AR16" s="20">
        <f>'Flux de trésorerie – Emprunteur'!AN18-'[1]Cash Flow College'!AR16</f>
        <v>-5176166.6498974282</v>
      </c>
      <c r="AS16" s="23">
        <f t="shared" si="2"/>
        <v>-92837354.979811579</v>
      </c>
    </row>
    <row r="17" spans="1:45" x14ac:dyDescent="0.25">
      <c r="A17" s="10"/>
      <c r="B17" s="18" t="s">
        <v>124</v>
      </c>
      <c r="C17" s="19" t="e">
        <f>#REF!</f>
        <v>#REF!</v>
      </c>
      <c r="D17" s="19" t="e">
        <f>#REF!</f>
        <v>#REF!</v>
      </c>
      <c r="E17" s="19" t="e">
        <f>#REF!</f>
        <v>#REF!</v>
      </c>
      <c r="F17" s="19" t="e">
        <f>#REF!</f>
        <v>#REF!</v>
      </c>
      <c r="G17" s="19" t="e">
        <f>#REF!</f>
        <v>#REF!</v>
      </c>
      <c r="H17" s="19" t="e">
        <f>#REF!</f>
        <v>#REF!</v>
      </c>
      <c r="I17" s="19" t="e">
        <f>#REF!</f>
        <v>#REF!</v>
      </c>
      <c r="J17" s="19" t="e">
        <f>#REF!</f>
        <v>#REF!</v>
      </c>
      <c r="K17" s="19" t="e">
        <f>#REF!</f>
        <v>#REF!</v>
      </c>
      <c r="L17" s="19" t="e">
        <f>#REF!</f>
        <v>#REF!</v>
      </c>
      <c r="M17" s="19" t="e">
        <f>#REF!</f>
        <v>#REF!</v>
      </c>
      <c r="N17" s="19" t="e">
        <f>#REF!</f>
        <v>#REF!</v>
      </c>
      <c r="O17" s="19" t="e">
        <f>#REF!</f>
        <v>#REF!</v>
      </c>
      <c r="P17" s="19" t="e">
        <f>#REF!</f>
        <v>#REF!</v>
      </c>
      <c r="Q17" s="19" t="e">
        <f>#REF!</f>
        <v>#REF!</v>
      </c>
      <c r="R17" s="19" t="e">
        <f>#REF!</f>
        <v>#REF!</v>
      </c>
      <c r="S17" s="19" t="e">
        <f>#REF!</f>
        <v>#REF!</v>
      </c>
      <c r="T17" s="20">
        <f>'Flux de trésorerie – Emprunteur'!P19-'[1]Cash Flow College'!T17</f>
        <v>-4163242.5341988318</v>
      </c>
      <c r="U17" s="20">
        <f>'Flux de trésorerie – Emprunteur'!Q19-'[1]Cash Flow College'!U17</f>
        <v>-1378487.4873416892</v>
      </c>
      <c r="V17" s="20">
        <f>'Flux de trésorerie – Emprunteur'!R19-'[1]Cash Flow College'!V17</f>
        <v>-1409689.7890788319</v>
      </c>
      <c r="W17" s="20">
        <f>'Flux de trésorerie – Emprunteur'!S19-'[1]Cash Flow College'!W17</f>
        <v>-1436742.159868089</v>
      </c>
      <c r="X17" s="20">
        <f>'Flux de trésorerie – Emprunteur'!T19-'[1]Cash Flow College'!X17</f>
        <v>-1469542.1017810239</v>
      </c>
      <c r="Y17" s="20">
        <f>'Flux de trésorerie – Emprunteur'!U19-'[1]Cash Flow College'!Y17</f>
        <v>-1498176.0419513469</v>
      </c>
      <c r="Z17" s="20">
        <f>'Flux de trésorerie – Emprunteur'!V19-'[1]Cash Flow College'!Z17</f>
        <v>-1532669.0003267797</v>
      </c>
      <c r="AA17" s="20">
        <f>'Flux de trésorerie – Emprunteur'!W19-'[1]Cash Flow College'!AA17</f>
        <v>-1563046.7474534751</v>
      </c>
      <c r="AB17" s="20">
        <f>'Flux de trésorerie – Emprunteur'!X19-'[1]Cash Flow College'!AB17</f>
        <v>-1599335.8269939718</v>
      </c>
      <c r="AC17" s="20">
        <f>'Flux de trésorerie – Emprunteur'!Y19-'[1]Cash Flow College'!AC17</f>
        <v>-1631563.5789206831</v>
      </c>
      <c r="AD17" s="20">
        <f>'Flux de trésorerie – Emprunteur'!Z19-'[1]Cash Flow College'!AD17</f>
        <v>-1669758.1634051958</v>
      </c>
      <c r="AE17" s="20">
        <f>'Flux de trésorerie – Emprunteur'!AA19-'[1]Cash Flow College'!AE17</f>
        <v>-1703948.5854242439</v>
      </c>
      <c r="AF17" s="20">
        <f>'Flux de trésorerie – Emprunteur'!AB19-'[1]Cash Flow College'!AF17</f>
        <v>-1744164.7201038634</v>
      </c>
      <c r="AG17" s="20">
        <f>'Flux de trésorerie – Emprunteur'!AC19-'[1]Cash Flow College'!AG17</f>
        <v>-1780437.3388238715</v>
      </c>
      <c r="AH17" s="20">
        <f>'Flux de trésorerie – Emprunteur'!AD19-'[1]Cash Flow College'!AH17</f>
        <v>-1822798.1361054799</v>
      </c>
      <c r="AI17" s="20">
        <f>'Flux de trésorerie – Emprunteur'!AE19-'[1]Cash Flow College'!AI17</f>
        <v>-1861279.7573055364</v>
      </c>
      <c r="AJ17" s="20">
        <f>'Flux de trésorerie – Emprunteur'!AF19-'[1]Cash Flow College'!AJ17</f>
        <v>-1905915.8271415948</v>
      </c>
      <c r="AK17" s="20">
        <f>'Flux de trésorerie – Emprunteur'!AG19-'[1]Cash Flow College'!AK17</f>
        <v>-1946740.9790727349</v>
      </c>
      <c r="AL17" s="20">
        <f>'Flux de trésorerie – Emprunteur'!AH19-'[1]Cash Flow College'!AL17</f>
        <v>-1993790.8855618089</v>
      </c>
      <c r="AM17" s="20">
        <f>'Flux de trésorerie – Emprunteur'!AI19-'[1]Cash Flow College'!AM17</f>
        <v>-2037102.2892455556</v>
      </c>
      <c r="AN17" s="20">
        <f>'Flux de trésorerie – Emprunteur'!AJ19-'[1]Cash Flow College'!AN17</f>
        <v>-2086713.0350398147</v>
      </c>
      <c r="AO17" s="20">
        <f>'Flux de trésorerie – Emprunteur'!AK19-'[1]Cash Flow College'!AO17</f>
        <v>-2132662.1032079011</v>
      </c>
      <c r="AP17" s="20">
        <f>'Flux de trésorerie – Emprunteur'!AL19-'[1]Cash Flow College'!AP17</f>
        <v>-2184989.6434210301</v>
      </c>
      <c r="AQ17" s="20">
        <f>'Flux de trésorerie – Emprunteur'!AM19-'[1]Cash Flow College'!AQ17</f>
        <v>-2233737.0098405536</v>
      </c>
      <c r="AR17" s="20">
        <f>'Flux de trésorerie – Emprunteur'!AN19-'[1]Cash Flow College'!AR17</f>
        <v>-2288946.7972526625</v>
      </c>
      <c r="AS17" s="23">
        <f t="shared" si="2"/>
        <v>-47075480.538866565</v>
      </c>
    </row>
    <row r="18" spans="1:45" x14ac:dyDescent="0.25">
      <c r="A18" s="10"/>
      <c r="B18" s="18" t="s">
        <v>125</v>
      </c>
      <c r="C18" s="19" t="e">
        <f>#REF!</f>
        <v>#REF!</v>
      </c>
      <c r="D18" s="19" t="e">
        <f>#REF!</f>
        <v>#REF!</v>
      </c>
      <c r="E18" s="19" t="e">
        <f>#REF!</f>
        <v>#REF!</v>
      </c>
      <c r="F18" s="19" t="e">
        <f>#REF!</f>
        <v>#REF!</v>
      </c>
      <c r="G18" s="19" t="e">
        <f>#REF!</f>
        <v>#REF!</v>
      </c>
      <c r="H18" s="19" t="e">
        <f>#REF!</f>
        <v>#REF!</v>
      </c>
      <c r="I18" s="19" t="e">
        <f>#REF!</f>
        <v>#REF!</v>
      </c>
      <c r="J18" s="19" t="e">
        <f>#REF!</f>
        <v>#REF!</v>
      </c>
      <c r="K18" s="19" t="e">
        <f>#REF!</f>
        <v>#REF!</v>
      </c>
      <c r="L18" s="19" t="e">
        <f>#REF!</f>
        <v>#REF!</v>
      </c>
      <c r="M18" s="19" t="e">
        <f>#REF!</f>
        <v>#REF!</v>
      </c>
      <c r="N18" s="19" t="e">
        <f>#REF!</f>
        <v>#REF!</v>
      </c>
      <c r="O18" s="19"/>
      <c r="P18" s="19" t="e">
        <f>#REF!</f>
        <v>#REF!</v>
      </c>
      <c r="Q18" s="19"/>
      <c r="R18" s="19" t="e">
        <f>#REF!</f>
        <v>#REF!</v>
      </c>
      <c r="S18" s="19"/>
      <c r="T18" s="20">
        <f>'Flux de trésorerie – Emprunteur'!P20-'[1]Cash Flow College'!T18</f>
        <v>0</v>
      </c>
      <c r="U18" s="20">
        <f>'Flux de trésorerie – Emprunteur'!Q20-'[1]Cash Flow College'!U18</f>
        <v>0</v>
      </c>
      <c r="V18" s="20">
        <f>'Flux de trésorerie – Emprunteur'!R20-'[1]Cash Flow College'!V18</f>
        <v>0</v>
      </c>
      <c r="W18" s="20">
        <f>'Flux de trésorerie – Emprunteur'!S20-'[1]Cash Flow College'!W18</f>
        <v>0</v>
      </c>
      <c r="X18" s="20">
        <f>'Flux de trésorerie – Emprunteur'!T20-'[1]Cash Flow College'!X18</f>
        <v>0</v>
      </c>
      <c r="Y18" s="20">
        <f>'Flux de trésorerie – Emprunteur'!U20-'[1]Cash Flow College'!Y18</f>
        <v>0</v>
      </c>
      <c r="Z18" s="20">
        <f>'Flux de trésorerie – Emprunteur'!V20-'[1]Cash Flow College'!Z18</f>
        <v>0</v>
      </c>
      <c r="AA18" s="20">
        <f>'Flux de trésorerie – Emprunteur'!W20-'[1]Cash Flow College'!AA18</f>
        <v>0</v>
      </c>
      <c r="AB18" s="20">
        <f>'Flux de trésorerie – Emprunteur'!X20-'[1]Cash Flow College'!AB18</f>
        <v>0</v>
      </c>
      <c r="AC18" s="20">
        <f>'Flux de trésorerie – Emprunteur'!Y20-'[1]Cash Flow College'!AC18</f>
        <v>0</v>
      </c>
      <c r="AD18" s="20">
        <f>'Flux de trésorerie – Emprunteur'!Z20-'[1]Cash Flow College'!AD18</f>
        <v>0</v>
      </c>
      <c r="AE18" s="20">
        <f>'Flux de trésorerie – Emprunteur'!AA20-'[1]Cash Flow College'!AE18</f>
        <v>0</v>
      </c>
      <c r="AF18" s="20">
        <f>'Flux de trésorerie – Emprunteur'!AB20-'[1]Cash Flow College'!AF18</f>
        <v>0</v>
      </c>
      <c r="AG18" s="20">
        <f>'Flux de trésorerie – Emprunteur'!AC20-'[1]Cash Flow College'!AG18</f>
        <v>0</v>
      </c>
      <c r="AH18" s="20">
        <f>'Flux de trésorerie – Emprunteur'!AD20-'[1]Cash Flow College'!AH18</f>
        <v>0</v>
      </c>
      <c r="AI18" s="20">
        <f>'Flux de trésorerie – Emprunteur'!AE20-'[1]Cash Flow College'!AI18</f>
        <v>0</v>
      </c>
      <c r="AJ18" s="20">
        <f>'Flux de trésorerie – Emprunteur'!AF20-'[1]Cash Flow College'!AJ18</f>
        <v>0</v>
      </c>
      <c r="AK18" s="20">
        <f>'Flux de trésorerie – Emprunteur'!AG20-'[1]Cash Flow College'!AK18</f>
        <v>0</v>
      </c>
      <c r="AL18" s="20">
        <f>'Flux de trésorerie – Emprunteur'!AH20-'[1]Cash Flow College'!AL18</f>
        <v>0</v>
      </c>
      <c r="AM18" s="20">
        <f>'Flux de trésorerie – Emprunteur'!AI20-'[1]Cash Flow College'!AM18</f>
        <v>0</v>
      </c>
      <c r="AN18" s="20">
        <f>'Flux de trésorerie – Emprunteur'!AJ20-'[1]Cash Flow College'!AN18</f>
        <v>0</v>
      </c>
      <c r="AO18" s="20">
        <f>'Flux de trésorerie – Emprunteur'!AK20-'[1]Cash Flow College'!AO18</f>
        <v>0</v>
      </c>
      <c r="AP18" s="20">
        <f>'Flux de trésorerie – Emprunteur'!AL20-'[1]Cash Flow College'!AP18</f>
        <v>0</v>
      </c>
      <c r="AQ18" s="20">
        <f>'Flux de trésorerie – Emprunteur'!AM20-'[1]Cash Flow College'!AQ18</f>
        <v>0</v>
      </c>
      <c r="AR18" s="20">
        <f>'Flux de trésorerie – Emprunteur'!AN20-'[1]Cash Flow College'!AR18</f>
        <v>0</v>
      </c>
      <c r="AS18" s="23">
        <f t="shared" si="2"/>
        <v>0</v>
      </c>
    </row>
    <row r="19" spans="1:45" x14ac:dyDescent="0.25">
      <c r="A19" s="11" t="s">
        <v>126</v>
      </c>
      <c r="B19" s="25" t="s">
        <v>127</v>
      </c>
      <c r="C19" s="26" t="e">
        <f>SUM(C11:C18)</f>
        <v>#REF!</v>
      </c>
      <c r="D19" s="26" t="e">
        <f t="shared" ref="D19:S19" si="5">SUM(D11:D18)</f>
        <v>#REF!</v>
      </c>
      <c r="E19" s="26" t="e">
        <f t="shared" si="5"/>
        <v>#REF!</v>
      </c>
      <c r="F19" s="26" t="e">
        <f t="shared" si="5"/>
        <v>#REF!</v>
      </c>
      <c r="G19" s="26" t="e">
        <f t="shared" si="5"/>
        <v>#REF!</v>
      </c>
      <c r="H19" s="26" t="e">
        <f t="shared" si="5"/>
        <v>#REF!</v>
      </c>
      <c r="I19" s="26" t="e">
        <f t="shared" si="5"/>
        <v>#REF!</v>
      </c>
      <c r="J19" s="26" t="e">
        <f t="shared" si="5"/>
        <v>#REF!</v>
      </c>
      <c r="K19" s="26" t="e">
        <f t="shared" si="5"/>
        <v>#REF!</v>
      </c>
      <c r="L19" s="26" t="e">
        <f t="shared" si="5"/>
        <v>#REF!</v>
      </c>
      <c r="M19" s="26" t="e">
        <f t="shared" si="5"/>
        <v>#REF!</v>
      </c>
      <c r="N19" s="26" t="e">
        <f t="shared" si="5"/>
        <v>#REF!</v>
      </c>
      <c r="O19" s="26" t="e">
        <f>SUM(O11:O18)</f>
        <v>#REF!</v>
      </c>
      <c r="P19" s="26" t="e">
        <f t="shared" si="5"/>
        <v>#REF!</v>
      </c>
      <c r="Q19" s="26" t="e">
        <f t="shared" si="5"/>
        <v>#REF!</v>
      </c>
      <c r="R19" s="26" t="e">
        <f t="shared" si="5"/>
        <v>#REF!</v>
      </c>
      <c r="S19" s="26" t="e">
        <f t="shared" si="5"/>
        <v>#REF!</v>
      </c>
      <c r="T19" s="26">
        <f>SUM(T11:T18)</f>
        <v>-76052788.229436934</v>
      </c>
      <c r="U19" s="71">
        <f>SUM(U11:U18)</f>
        <v>-74117510.855002612</v>
      </c>
      <c r="V19" s="27">
        <f t="shared" ref="V19:AR19" si="6">SUM(V11:V18)</f>
        <v>-74662355.762622327</v>
      </c>
      <c r="W19" s="27">
        <f t="shared" si="6"/>
        <v>-75703179.742548838</v>
      </c>
      <c r="X19" s="26">
        <f t="shared" si="6"/>
        <v>-76748260.495185599</v>
      </c>
      <c r="Y19" s="26">
        <f t="shared" si="6"/>
        <v>-77819543.670401409</v>
      </c>
      <c r="Z19" s="26">
        <f t="shared" si="6"/>
        <v>-78927965.340873718</v>
      </c>
      <c r="AA19" s="26">
        <f t="shared" si="6"/>
        <v>-80064489.661460236</v>
      </c>
      <c r="AB19" s="26">
        <f t="shared" si="6"/>
        <v>-81240109.711664304</v>
      </c>
      <c r="AC19" s="26">
        <f t="shared" si="6"/>
        <v>-82445848.363374501</v>
      </c>
      <c r="AD19" s="26">
        <f t="shared" si="6"/>
        <v>-83692759.174636021</v>
      </c>
      <c r="AE19" s="26">
        <f t="shared" si="6"/>
        <v>-84971927.310235366</v>
      </c>
      <c r="AF19" s="26">
        <f t="shared" si="6"/>
        <v>-86294470.48990269</v>
      </c>
      <c r="AG19" s="26">
        <f t="shared" si="6"/>
        <v>-87651539.964960068</v>
      </c>
      <c r="AH19" s="26">
        <f t="shared" si="6"/>
        <v>-89054321.524269119</v>
      </c>
      <c r="AI19" s="26">
        <f t="shared" si="6"/>
        <v>-90494036.530357465</v>
      </c>
      <c r="AJ19" s="26">
        <f t="shared" si="6"/>
        <v>-91981942.986628488</v>
      </c>
      <c r="AK19" s="26">
        <f t="shared" si="6"/>
        <v>-93509336.63658762</v>
      </c>
      <c r="AL19" s="26">
        <f t="shared" si="6"/>
        <v>-95087552.096045494</v>
      </c>
      <c r="AM19" s="26">
        <f t="shared" si="6"/>
        <v>-96707964.019287154</v>
      </c>
      <c r="AN19" s="26">
        <f t="shared" si="6"/>
        <v>-98381988.300226018</v>
      </c>
      <c r="AO19" s="26">
        <f t="shared" si="6"/>
        <v>-100101083.3095931</v>
      </c>
      <c r="AP19" s="26">
        <f t="shared" si="6"/>
        <v>-101876751.16924118</v>
      </c>
      <c r="AQ19" s="26">
        <f t="shared" si="6"/>
        <v>-103700539.06467868</v>
      </c>
      <c r="AR19" s="26">
        <f t="shared" si="6"/>
        <v>-105584040.59697929</v>
      </c>
      <c r="AS19" s="26">
        <f>SUM(AS11:AS18)</f>
        <v>-2186872305.0061984</v>
      </c>
    </row>
    <row r="20" spans="1:45" x14ac:dyDescent="0.25">
      <c r="A20" s="10"/>
      <c r="B20" s="1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81" t="s">
        <v>128</v>
      </c>
      <c r="U20" s="80" t="s">
        <v>129</v>
      </c>
      <c r="V20" s="22"/>
      <c r="W20" s="22"/>
      <c r="X20" s="21"/>
      <c r="Y20" s="21"/>
      <c r="Z20" s="22"/>
      <c r="AA20" s="22"/>
      <c r="AB20" s="21"/>
      <c r="AC20" s="21"/>
      <c r="AD20" s="21"/>
      <c r="AE20" s="21"/>
      <c r="AF20" s="22"/>
      <c r="AG20" s="21"/>
      <c r="AH20" s="22"/>
      <c r="AI20" s="21"/>
      <c r="AJ20" s="22"/>
      <c r="AK20" s="21"/>
      <c r="AL20" s="22"/>
      <c r="AM20" s="21"/>
      <c r="AN20" s="21"/>
      <c r="AO20" s="21"/>
      <c r="AP20" s="21"/>
      <c r="AQ20" s="21"/>
      <c r="AR20" s="21"/>
      <c r="AS20" s="23"/>
    </row>
    <row r="21" spans="1:45" x14ac:dyDescent="0.25">
      <c r="A21" s="10"/>
      <c r="B21" s="16" t="s">
        <v>130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0"/>
      <c r="U21" s="39"/>
      <c r="V21" s="22"/>
      <c r="W21" s="22"/>
      <c r="X21" s="21"/>
      <c r="Y21" s="21"/>
      <c r="Z21" s="22"/>
      <c r="AA21" s="22"/>
      <c r="AB21" s="21"/>
      <c r="AC21" s="21"/>
      <c r="AD21" s="21"/>
      <c r="AE21" s="21"/>
      <c r="AF21" s="22"/>
      <c r="AG21" s="21"/>
      <c r="AH21" s="22"/>
      <c r="AI21" s="21"/>
      <c r="AJ21" s="22"/>
      <c r="AK21" s="21"/>
      <c r="AL21" s="22"/>
      <c r="AM21" s="21"/>
      <c r="AN21" s="21"/>
      <c r="AO21" s="21"/>
      <c r="AP21" s="21"/>
      <c r="AQ21" s="21"/>
      <c r="AR21" s="21"/>
      <c r="AS21" s="23"/>
    </row>
    <row r="22" spans="1:45" x14ac:dyDescent="0.25">
      <c r="A22" s="10"/>
      <c r="B22" s="18" t="s">
        <v>131</v>
      </c>
      <c r="C22" s="29">
        <f t="shared" ref="C22:R28" si="7">$T22/12</f>
        <v>-4034480</v>
      </c>
      <c r="D22" s="29">
        <f t="shared" si="7"/>
        <v>-4034480</v>
      </c>
      <c r="E22" s="29">
        <f t="shared" si="7"/>
        <v>-4034480</v>
      </c>
      <c r="F22" s="29">
        <f t="shared" si="7"/>
        <v>-4034480</v>
      </c>
      <c r="G22" s="29">
        <f t="shared" si="7"/>
        <v>-4034480</v>
      </c>
      <c r="H22" s="29">
        <f t="shared" si="7"/>
        <v>-4034480</v>
      </c>
      <c r="I22" s="29">
        <f t="shared" si="7"/>
        <v>-4034480</v>
      </c>
      <c r="J22" s="29">
        <f t="shared" si="7"/>
        <v>-4034480</v>
      </c>
      <c r="K22" s="29">
        <f t="shared" si="7"/>
        <v>-4034480</v>
      </c>
      <c r="L22" s="29">
        <f t="shared" si="7"/>
        <v>-4034480</v>
      </c>
      <c r="M22" s="29">
        <f t="shared" si="7"/>
        <v>-4034480</v>
      </c>
      <c r="N22" s="29">
        <f t="shared" si="7"/>
        <v>-4034480</v>
      </c>
      <c r="O22" s="29">
        <f t="shared" si="7"/>
        <v>-4034480</v>
      </c>
      <c r="P22" s="29">
        <f t="shared" si="7"/>
        <v>-4034480</v>
      </c>
      <c r="Q22" s="29">
        <f t="shared" si="7"/>
        <v>-4034480</v>
      </c>
      <c r="R22" s="29">
        <f t="shared" si="7"/>
        <v>-4034480</v>
      </c>
      <c r="S22" s="29">
        <f t="shared" ref="S22:S30" si="8">$T22/12</f>
        <v>-4034480</v>
      </c>
      <c r="T22" s="20">
        <f>'Flux de trésorerie – Emprunteur'!P25-'[1]Cash Flow College'!T22</f>
        <v>-48413760</v>
      </c>
      <c r="U22" s="20">
        <f>'Flux de trésorerie – Emprunteur'!Q25-'[1]Cash Flow College'!U22</f>
        <v>-49382035.200000003</v>
      </c>
      <c r="V22" s="66">
        <f>'Flux de trésorerie – Emprunteur'!R25-'[1]Cash Flow College'!V22</f>
        <v>-50369675.904000007</v>
      </c>
      <c r="W22" s="20">
        <f>'Flux de trésorerie – Emprunteur'!S25-'[1]Cash Flow College'!W22</f>
        <v>-51377069.42208001</v>
      </c>
      <c r="X22" s="20">
        <f>'Flux de trésorerie – Emprunteur'!T25-'[1]Cash Flow College'!X22</f>
        <v>-51904610.81052161</v>
      </c>
      <c r="Y22" s="20">
        <f>'Flux de trésorerie – Emprunteur'!U25-'[1]Cash Flow College'!Y22</f>
        <v>-52942703.026732042</v>
      </c>
      <c r="Z22" s="20">
        <f>'Flux de trésorerie – Emprunteur'!V25-'[1]Cash Flow College'!Z22</f>
        <v>-54001557.087266684</v>
      </c>
      <c r="AA22" s="20">
        <f>'Flux de trésorerie – Emprunteur'!W25-'[1]Cash Flow College'!AA22</f>
        <v>-55081588.22901202</v>
      </c>
      <c r="AB22" s="20">
        <f>'Flux de trésorerie – Emprunteur'!X25-'[1]Cash Flow College'!AB22</f>
        <v>-55683219.993592262</v>
      </c>
      <c r="AC22" s="20">
        <f>'Flux de trésorerie – Emprunteur'!Y25-'[1]Cash Flow College'!AC22</f>
        <v>-56796884.393464111</v>
      </c>
      <c r="AD22" s="20">
        <f>'Flux de trésorerie – Emprunteur'!Z25-'[1]Cash Flow College'!AD22</f>
        <v>-57932822.081333391</v>
      </c>
      <c r="AE22" s="20">
        <f>'Flux de trésorerie – Emprunteur'!AA25-'[1]Cash Flow College'!AE22</f>
        <v>-59091478.522960059</v>
      </c>
      <c r="AF22" s="20">
        <f>'Flux de trésorerie – Emprunteur'!AB25-'[1]Cash Flow College'!AF22</f>
        <v>-60273308.093419261</v>
      </c>
      <c r="AG22" s="20">
        <f>'Flux de trésorerie – Emprunteur'!AC25-'[1]Cash Flow College'!AG22</f>
        <v>-61478774.255287647</v>
      </c>
      <c r="AH22" s="20">
        <f>'Flux de trésorerie – Emprunteur'!AD25-'[1]Cash Flow College'!AH22</f>
        <v>-62708349.7403934</v>
      </c>
      <c r="AI22" s="20">
        <f>'Flux de trésorerie – Emprunteur'!AE25-'[1]Cash Flow College'!AI22</f>
        <v>-63962516.735201269</v>
      </c>
      <c r="AJ22" s="20">
        <f>'Flux de trésorerie – Emprunteur'!AF25-'[1]Cash Flow College'!AJ22</f>
        <v>-65241767.069905296</v>
      </c>
      <c r="AK22" s="20">
        <f>'Flux de trésorerie – Emprunteur'!AG25-'[1]Cash Flow College'!AK22</f>
        <v>-66546602.411303401</v>
      </c>
      <c r="AL22" s="20">
        <f>'Flux de trésorerie – Emprunteur'!AH25-'[1]Cash Flow College'!AL22</f>
        <v>-67877534.459529474</v>
      </c>
      <c r="AM22" s="20">
        <f>'Flux de trésorerie – Emprunteur'!AI25-'[1]Cash Flow College'!AM22</f>
        <v>-69235085.148720071</v>
      </c>
      <c r="AN22" s="20">
        <f>'Flux de trésorerie – Emprunteur'!AJ25-'[1]Cash Flow College'!AN22</f>
        <v>-70619786.85169448</v>
      </c>
      <c r="AO22" s="20">
        <f>'Flux de trésorerie – Emprunteur'!AK25-'[1]Cash Flow College'!AO22</f>
        <v>-72032182.588728368</v>
      </c>
      <c r="AP22" s="20">
        <f>'Flux de trésorerie – Emprunteur'!AL25-'[1]Cash Flow College'!AP22</f>
        <v>-73472826.240502939</v>
      </c>
      <c r="AQ22" s="20">
        <f>'Flux de trésorerie – Emprunteur'!AM25-'[1]Cash Flow College'!AQ22</f>
        <v>-74942282.765312999</v>
      </c>
      <c r="AR22" s="20">
        <f>'Flux de trésorerie – Emprunteur'!AN25-'[1]Cash Flow College'!AR22</f>
        <v>-76441128.420619264</v>
      </c>
      <c r="AS22" s="23">
        <f t="shared" ref="AS22:AS29" si="9">SUM(T22:AR22)</f>
        <v>-1527809549.4515798</v>
      </c>
    </row>
    <row r="23" spans="1:45" x14ac:dyDescent="0.25">
      <c r="A23" s="10"/>
      <c r="B23" s="18" t="s">
        <v>132</v>
      </c>
      <c r="C23" s="19">
        <f t="shared" si="7"/>
        <v>-118823.64</v>
      </c>
      <c r="D23" s="19">
        <f t="shared" si="7"/>
        <v>-118823.64</v>
      </c>
      <c r="E23" s="19">
        <f t="shared" si="7"/>
        <v>-118823.64</v>
      </c>
      <c r="F23" s="19">
        <f t="shared" si="7"/>
        <v>-118823.64</v>
      </c>
      <c r="G23" s="19">
        <f t="shared" si="7"/>
        <v>-118823.64</v>
      </c>
      <c r="H23" s="19">
        <f t="shared" si="7"/>
        <v>-118823.64</v>
      </c>
      <c r="I23" s="19">
        <f t="shared" si="7"/>
        <v>-118823.64</v>
      </c>
      <c r="J23" s="19">
        <f t="shared" si="7"/>
        <v>-118823.64</v>
      </c>
      <c r="K23" s="19">
        <f t="shared" si="7"/>
        <v>-118823.64</v>
      </c>
      <c r="L23" s="19">
        <f t="shared" si="7"/>
        <v>-118823.64</v>
      </c>
      <c r="M23" s="19">
        <f t="shared" si="7"/>
        <v>-118823.64</v>
      </c>
      <c r="N23" s="19">
        <f t="shared" si="7"/>
        <v>-118823.64</v>
      </c>
      <c r="O23" s="19">
        <f t="shared" si="7"/>
        <v>-118823.64</v>
      </c>
      <c r="P23" s="19">
        <f t="shared" si="7"/>
        <v>-118823.64</v>
      </c>
      <c r="Q23" s="19">
        <f t="shared" si="7"/>
        <v>-118823.64</v>
      </c>
      <c r="R23" s="19">
        <f t="shared" si="7"/>
        <v>-118823.64</v>
      </c>
      <c r="S23" s="19">
        <f t="shared" si="8"/>
        <v>-118823.64</v>
      </c>
      <c r="T23" s="20">
        <f>'Flux de trésorerie – Emprunteur'!P27-'[1]Cash Flow College'!T23</f>
        <v>-1425883.68</v>
      </c>
      <c r="U23" s="20">
        <f>'Flux de trésorerie – Emprunteur'!Q27-'[1]Cash Flow College'!U23</f>
        <v>-1447271.9351999997</v>
      </c>
      <c r="V23" s="20">
        <f>'Flux de trésorerie – Emprunteur'!R27-'[1]Cash Flow College'!V23</f>
        <v>-1468981.0142279996</v>
      </c>
      <c r="W23" s="20">
        <f>'Flux de trésorerie – Emprunteur'!S27-'[1]Cash Flow College'!W23</f>
        <v>-1491015.7294414195</v>
      </c>
      <c r="X23" s="20">
        <f>'Flux de trésorerie – Emprunteur'!T27-'[1]Cash Flow College'!X23</f>
        <v>-1513380.9653830407</v>
      </c>
      <c r="Y23" s="20">
        <f>'Flux de trésorerie – Emprunteur'!U27-'[1]Cash Flow College'!Y23</f>
        <v>-1536081.6798637861</v>
      </c>
      <c r="Z23" s="20">
        <f>'Flux de trésorerie – Emprunteur'!V27-'[1]Cash Flow College'!Z23</f>
        <v>-1559122.9050617428</v>
      </c>
      <c r="AA23" s="20">
        <f>'Flux de trésorerie – Emprunteur'!W27-'[1]Cash Flow College'!AA23</f>
        <v>-1582509.7486376688</v>
      </c>
      <c r="AB23" s="20">
        <f>'Flux de trésorerie – Emprunteur'!X27-'[1]Cash Flow College'!AB23</f>
        <v>-1606247.3948672337</v>
      </c>
      <c r="AC23" s="20">
        <f>'Flux de trésorerie – Emprunteur'!Y27-'[1]Cash Flow College'!AC23</f>
        <v>-1630341.1057902421</v>
      </c>
      <c r="AD23" s="20">
        <f>'Flux de trésorerie – Emprunteur'!Z27-'[1]Cash Flow College'!AD23</f>
        <v>-1654796.2223770956</v>
      </c>
      <c r="AE23" s="20">
        <f>'Flux de trésorerie – Emprunteur'!AA27-'[1]Cash Flow College'!AE23</f>
        <v>-1679618.1657127519</v>
      </c>
      <c r="AF23" s="20">
        <f>'Flux de trésorerie – Emprunteur'!AB27-'[1]Cash Flow College'!AF23</f>
        <v>-1704812.438198443</v>
      </c>
      <c r="AG23" s="20">
        <f>'Flux de trésorerie – Emprunteur'!AC27-'[1]Cash Flow College'!AG23</f>
        <v>-1730384.6247714194</v>
      </c>
      <c r="AH23" s="20">
        <f>'Flux de trésorerie – Emprunteur'!AD27-'[1]Cash Flow College'!AH23</f>
        <v>-1756340.3941429905</v>
      </c>
      <c r="AI23" s="20">
        <f>'Flux de trésorerie – Emprunteur'!AE27-'[1]Cash Flow College'!AI23</f>
        <v>-1782685.5000551352</v>
      </c>
      <c r="AJ23" s="20">
        <f>'Flux de trésorerie – Emprunteur'!AF27-'[1]Cash Flow College'!AJ23</f>
        <v>-1809425.782555962</v>
      </c>
      <c r="AK23" s="20">
        <f>'Flux de trésorerie – Emprunteur'!AG27-'[1]Cash Flow College'!AK23</f>
        <v>-1836567.1692943012</v>
      </c>
      <c r="AL23" s="20">
        <f>'Flux de trésorerie – Emprunteur'!AH27-'[1]Cash Flow College'!AL23</f>
        <v>-1864115.6768337155</v>
      </c>
      <c r="AM23" s="20">
        <f>'Flux de trésorerie – Emprunteur'!AI27-'[1]Cash Flow College'!AM23</f>
        <v>-1892077.4119862211</v>
      </c>
      <c r="AN23" s="20">
        <f>'Flux de trésorerie – Emprunteur'!AJ27-'[1]Cash Flow College'!AN23</f>
        <v>-1920458.5731660142</v>
      </c>
      <c r="AO23" s="20">
        <f>'Flux de trésorerie – Emprunteur'!AK27-'[1]Cash Flow College'!AO23</f>
        <v>-1949265.4517635042</v>
      </c>
      <c r="AP23" s="20">
        <f>'Flux de trésorerie – Emprunteur'!AL27-'[1]Cash Flow College'!AP23</f>
        <v>-1978504.4335399566</v>
      </c>
      <c r="AQ23" s="20">
        <f>'Flux de trésorerie – Emprunteur'!AM27-'[1]Cash Flow College'!AQ23</f>
        <v>-2008182.0000430557</v>
      </c>
      <c r="AR23" s="20">
        <f>'Flux de trésorerie – Emprunteur'!AN27-'[1]Cash Flow College'!AR23</f>
        <v>-2038304.7300437014</v>
      </c>
      <c r="AS23" s="23">
        <f t="shared" si="9"/>
        <v>-42866374.7329574</v>
      </c>
    </row>
    <row r="24" spans="1:45" x14ac:dyDescent="0.25">
      <c r="A24" s="10"/>
      <c r="B24" s="18" t="s">
        <v>133</v>
      </c>
      <c r="C24" s="19">
        <f t="shared" si="7"/>
        <v>-456722.84874999995</v>
      </c>
      <c r="D24" s="19">
        <f t="shared" si="7"/>
        <v>-456722.84874999995</v>
      </c>
      <c r="E24" s="19">
        <f t="shared" si="7"/>
        <v>-456722.84874999995</v>
      </c>
      <c r="F24" s="19">
        <f t="shared" si="7"/>
        <v>-456722.84874999995</v>
      </c>
      <c r="G24" s="19">
        <f t="shared" si="7"/>
        <v>-456722.84874999995</v>
      </c>
      <c r="H24" s="19">
        <f t="shared" si="7"/>
        <v>-456722.84874999995</v>
      </c>
      <c r="I24" s="19">
        <f t="shared" si="7"/>
        <v>-456722.84874999995</v>
      </c>
      <c r="J24" s="19">
        <f t="shared" si="7"/>
        <v>-456722.84874999995</v>
      </c>
      <c r="K24" s="19">
        <f t="shared" si="7"/>
        <v>-456722.84874999995</v>
      </c>
      <c r="L24" s="19">
        <f t="shared" si="7"/>
        <v>-456722.84874999995</v>
      </c>
      <c r="M24" s="19">
        <f t="shared" si="7"/>
        <v>-456722.84874999995</v>
      </c>
      <c r="N24" s="19">
        <f t="shared" si="7"/>
        <v>-456722.84874999995</v>
      </c>
      <c r="O24" s="19">
        <f t="shared" si="7"/>
        <v>-456722.84874999995</v>
      </c>
      <c r="P24" s="19">
        <f t="shared" si="7"/>
        <v>-456722.84874999995</v>
      </c>
      <c r="Q24" s="19">
        <f t="shared" si="7"/>
        <v>-456722.84874999995</v>
      </c>
      <c r="R24" s="19">
        <f t="shared" si="7"/>
        <v>-456722.84874999995</v>
      </c>
      <c r="S24" s="19">
        <f t="shared" si="8"/>
        <v>-456722.84874999995</v>
      </c>
      <c r="T24" s="20">
        <f>'Flux de trésorerie – Emprunteur'!P28-'[1]Cash Flow College'!T24</f>
        <v>-5480674.1849999996</v>
      </c>
      <c r="U24" s="20">
        <f>'Flux de trésorerie – Emprunteur'!Q28-'[1]Cash Flow College'!U24</f>
        <v>-5480674.1849999996</v>
      </c>
      <c r="V24" s="66">
        <f>'Flux de trésorerie – Emprunteur'!R28-'[1]Cash Flow College'!V24</f>
        <v>-5562884.2977749994</v>
      </c>
      <c r="W24" s="20">
        <f>'Flux de trésorerie – Emprunteur'!S28-'[1]Cash Flow College'!W24</f>
        <v>-5562884.2977749994</v>
      </c>
      <c r="X24" s="20">
        <f>'Flux de trésorerie – Emprunteur'!T28-'[1]Cash Flow College'!X24</f>
        <v>-5646327.5622416241</v>
      </c>
      <c r="Y24" s="20">
        <f>'Flux de trésorerie – Emprunteur'!U28-'[1]Cash Flow College'!Y24</f>
        <v>-5646327.5622416241</v>
      </c>
      <c r="Z24" s="20">
        <f>'Flux de trésorerie – Emprunteur'!V28-'[1]Cash Flow College'!Z24</f>
        <v>-5731022.4756752476</v>
      </c>
      <c r="AA24" s="20">
        <f>'Flux de trésorerie – Emprunteur'!W28-'[1]Cash Flow College'!AA24</f>
        <v>-5731022.4756752476</v>
      </c>
      <c r="AB24" s="20">
        <f>'Flux de trésorerie – Emprunteur'!X28-'[1]Cash Flow College'!AB24</f>
        <v>-5816987.8128103754</v>
      </c>
      <c r="AC24" s="20">
        <f>'Flux de trésorerie – Emprunteur'!Y28-'[1]Cash Flow College'!AC24</f>
        <v>-5816987.8128103754</v>
      </c>
      <c r="AD24" s="20">
        <f>'Flux de trésorerie – Emprunteur'!Z28-'[1]Cash Flow College'!AD24</f>
        <v>-5904242.6300025303</v>
      </c>
      <c r="AE24" s="20">
        <f>'Flux de trésorerie – Emprunteur'!AA28-'[1]Cash Flow College'!AE24</f>
        <v>-5904242.6300025303</v>
      </c>
      <c r="AF24" s="20">
        <f>'Flux de trésorerie – Emprunteur'!AB28-'[1]Cash Flow College'!AF24</f>
        <v>-5992806.2694525672</v>
      </c>
      <c r="AG24" s="20">
        <f>'Flux de trésorerie – Emprunteur'!AC28-'[1]Cash Flow College'!AG24</f>
        <v>-5992806.2694525672</v>
      </c>
      <c r="AH24" s="20">
        <f>'Flux de trésorerie – Emprunteur'!AD28-'[1]Cash Flow College'!AH24</f>
        <v>-6082698.3634943552</v>
      </c>
      <c r="AI24" s="20">
        <f>'Flux de trésorerie – Emprunteur'!AE28-'[1]Cash Flow College'!AI24</f>
        <v>-6082698.3634943552</v>
      </c>
      <c r="AJ24" s="20">
        <f>'Flux de trésorerie – Emprunteur'!AF28-'[1]Cash Flow College'!AJ24</f>
        <v>-6173938.8389467699</v>
      </c>
      <c r="AK24" s="20">
        <f>'Flux de trésorerie – Emprunteur'!AG28-'[1]Cash Flow College'!AK24</f>
        <v>-6173938.8389467699</v>
      </c>
      <c r="AL24" s="20">
        <f>'Flux de trésorerie – Emprunteur'!AH28-'[1]Cash Flow College'!AL24</f>
        <v>-6266547.9215309713</v>
      </c>
      <c r="AM24" s="20">
        <f>'Flux de trésorerie – Emprunteur'!AI28-'[1]Cash Flow College'!AM24</f>
        <v>-6266547.9215309713</v>
      </c>
      <c r="AN24" s="20">
        <f>'Flux de trésorerie – Emprunteur'!AJ28-'[1]Cash Flow College'!AN24</f>
        <v>-6360546.1403539348</v>
      </c>
      <c r="AO24" s="20">
        <f>'Flux de trésorerie – Emprunteur'!AK28-'[1]Cash Flow College'!AO24</f>
        <v>-6360546.1403539348</v>
      </c>
      <c r="AP24" s="20">
        <f>'Flux de trésorerie – Emprunteur'!AL28-'[1]Cash Flow College'!AP24</f>
        <v>-6455954.332459243</v>
      </c>
      <c r="AQ24" s="20">
        <f>'Flux de trésorerie – Emprunteur'!AM28-'[1]Cash Flow College'!AQ24</f>
        <v>-6455954.332459243</v>
      </c>
      <c r="AR24" s="20">
        <f>'Flux de trésorerie – Emprunteur'!AN28-'[1]Cash Flow College'!AR24</f>
        <v>-6552793.6474461313</v>
      </c>
      <c r="AS24" s="23">
        <f t="shared" si="9"/>
        <v>-149502055.30693138</v>
      </c>
    </row>
    <row r="25" spans="1:45" x14ac:dyDescent="0.25">
      <c r="A25" s="10"/>
      <c r="B25" s="18" t="s">
        <v>134</v>
      </c>
      <c r="C25" s="19">
        <f t="shared" si="7"/>
        <v>-658220.75</v>
      </c>
      <c r="D25" s="19">
        <f t="shared" si="7"/>
        <v>-658220.75</v>
      </c>
      <c r="E25" s="19">
        <f t="shared" si="7"/>
        <v>-658220.75</v>
      </c>
      <c r="F25" s="19">
        <f t="shared" si="7"/>
        <v>-658220.75</v>
      </c>
      <c r="G25" s="19">
        <f t="shared" si="7"/>
        <v>-658220.75</v>
      </c>
      <c r="H25" s="19">
        <f t="shared" si="7"/>
        <v>-658220.75</v>
      </c>
      <c r="I25" s="19">
        <f t="shared" si="7"/>
        <v>-658220.75</v>
      </c>
      <c r="J25" s="19">
        <f t="shared" si="7"/>
        <v>-658220.75</v>
      </c>
      <c r="K25" s="19">
        <f t="shared" si="7"/>
        <v>-658220.75</v>
      </c>
      <c r="L25" s="19">
        <f t="shared" si="7"/>
        <v>-658220.75</v>
      </c>
      <c r="M25" s="19">
        <f t="shared" si="7"/>
        <v>-658220.75</v>
      </c>
      <c r="N25" s="19">
        <f t="shared" si="7"/>
        <v>-658220.75</v>
      </c>
      <c r="O25" s="19">
        <f t="shared" si="7"/>
        <v>-658220.75</v>
      </c>
      <c r="P25" s="19">
        <f t="shared" si="7"/>
        <v>-658220.75</v>
      </c>
      <c r="Q25" s="19">
        <f t="shared" si="7"/>
        <v>-658220.75</v>
      </c>
      <c r="R25" s="19">
        <f t="shared" si="7"/>
        <v>-658220.75</v>
      </c>
      <c r="S25" s="19">
        <f t="shared" si="8"/>
        <v>-658220.75</v>
      </c>
      <c r="T25" s="20">
        <f>'Flux de trésorerie – Emprunteur'!P30-'[1]Cash Flow College'!T25</f>
        <v>-7898649</v>
      </c>
      <c r="U25" s="20">
        <f>'Flux de trésorerie – Emprunteur'!Q30-'[1]Cash Flow College'!U25</f>
        <v>-7898649</v>
      </c>
      <c r="V25" s="66">
        <f>'Flux de trésorerie – Emprunteur'!R30-'[1]Cash Flow College'!V25</f>
        <v>-8017128.7349999994</v>
      </c>
      <c r="W25" s="20">
        <f>'Flux de trésorerie – Emprunteur'!S30-'[1]Cash Flow College'!W25</f>
        <v>-8017128.7349999994</v>
      </c>
      <c r="X25" s="20">
        <f>'Flux de trésorerie – Emprunteur'!T30-'[1]Cash Flow College'!X25</f>
        <v>-8137385.6660249988</v>
      </c>
      <c r="Y25" s="20">
        <f>'Flux de trésorerie – Emprunteur'!U30-'[1]Cash Flow College'!Y25</f>
        <v>-8037385.6660249988</v>
      </c>
      <c r="Z25" s="20">
        <f>'Flux de trésorerie – Emprunteur'!V30-'[1]Cash Flow College'!Z25</f>
        <v>-8157946.4510153728</v>
      </c>
      <c r="AA25" s="20">
        <f>'Flux de trésorerie – Emprunteur'!W30-'[1]Cash Flow College'!AA25</f>
        <v>-8157946.4510153728</v>
      </c>
      <c r="AB25" s="20">
        <f>'Flux de trésorerie – Emprunteur'!X30-'[1]Cash Flow College'!AB25</f>
        <v>-8180315.6477806028</v>
      </c>
      <c r="AC25" s="20">
        <f>'Flux de trésorerie – Emprunteur'!Y30-'[1]Cash Flow College'!AC25</f>
        <v>-8180315.6477806028</v>
      </c>
      <c r="AD25" s="20">
        <f>'Flux de trésorerie – Emprunteur'!Z30-'[1]Cash Flow College'!AD25</f>
        <v>-8303020.3824973106</v>
      </c>
      <c r="AE25" s="20">
        <f>'Flux de trésorerie – Emprunteur'!AA30-'[1]Cash Flow College'!AE25</f>
        <v>-8303020.3824973106</v>
      </c>
      <c r="AF25" s="20">
        <f>'Flux de trésorerie – Emprunteur'!AB30-'[1]Cash Flow College'!AF25</f>
        <v>-8427565.6882347688</v>
      </c>
      <c r="AG25" s="20">
        <f>'Flux de trésorerie – Emprunteur'!AC30-'[1]Cash Flow College'!AG25</f>
        <v>-8427565.6882347688</v>
      </c>
      <c r="AH25" s="20">
        <f>'Flux de trésorerie – Emprunteur'!AD30-'[1]Cash Flow College'!AH25</f>
        <v>-8553979.1735582892</v>
      </c>
      <c r="AI25" s="20">
        <f>'Flux de trésorerie – Emprunteur'!AE30-'[1]Cash Flow College'!AI25</f>
        <v>-8553979.1735582892</v>
      </c>
      <c r="AJ25" s="20">
        <f>'Flux de trésorerie – Emprunteur'!AF30-'[1]Cash Flow College'!AJ25</f>
        <v>-8682288.8611616623</v>
      </c>
      <c r="AK25" s="20">
        <f>'Flux de trésorerie – Emprunteur'!AG30-'[1]Cash Flow College'!AK25</f>
        <v>-8682288.8611616623</v>
      </c>
      <c r="AL25" s="20">
        <f>'Flux de trésorerie – Emprunteur'!AH30-'[1]Cash Flow College'!AL25</f>
        <v>-8812523.1940790862</v>
      </c>
      <c r="AM25" s="20">
        <f>'Flux de trésorerie – Emprunteur'!AI30-'[1]Cash Flow College'!AM25</f>
        <v>-8812523.1940790862</v>
      </c>
      <c r="AN25" s="20">
        <f>'Flux de trésorerie – Emprunteur'!AJ30-'[1]Cash Flow College'!AN25</f>
        <v>-8944711.0419902708</v>
      </c>
      <c r="AO25" s="20">
        <f>'Flux de trésorerie – Emprunteur'!AK30-'[1]Cash Flow College'!AO25</f>
        <v>-8944711.0419902708</v>
      </c>
      <c r="AP25" s="20">
        <f>'Flux de trésorerie – Emprunteur'!AL30-'[1]Cash Flow College'!AP25</f>
        <v>-9078881.7076201234</v>
      </c>
      <c r="AQ25" s="20">
        <f>'Flux de trésorerie – Emprunteur'!AM30-'[1]Cash Flow College'!AQ25</f>
        <v>-9078881.7076201234</v>
      </c>
      <c r="AR25" s="20">
        <f>'Flux de trésorerie – Emprunteur'!AN30-'[1]Cash Flow College'!AR25</f>
        <v>-9215064.9332344253</v>
      </c>
      <c r="AS25" s="23">
        <f t="shared" si="9"/>
        <v>-211503856.03115937</v>
      </c>
    </row>
    <row r="26" spans="1:45" x14ac:dyDescent="0.25">
      <c r="A26" s="10"/>
      <c r="B26" s="18" t="s">
        <v>135</v>
      </c>
      <c r="C26" s="19">
        <f t="shared" si="7"/>
        <v>-158899.66666666666</v>
      </c>
      <c r="D26" s="19">
        <f t="shared" si="7"/>
        <v>-158899.66666666666</v>
      </c>
      <c r="E26" s="19">
        <f t="shared" si="7"/>
        <v>-158899.66666666666</v>
      </c>
      <c r="F26" s="19">
        <f t="shared" si="7"/>
        <v>-158899.66666666666</v>
      </c>
      <c r="G26" s="19">
        <f t="shared" si="7"/>
        <v>-158899.66666666666</v>
      </c>
      <c r="H26" s="19">
        <f t="shared" si="7"/>
        <v>-158899.66666666666</v>
      </c>
      <c r="I26" s="19">
        <f t="shared" si="7"/>
        <v>-158899.66666666666</v>
      </c>
      <c r="J26" s="19">
        <f t="shared" si="7"/>
        <v>-158899.66666666666</v>
      </c>
      <c r="K26" s="19">
        <f t="shared" si="7"/>
        <v>-158899.66666666666</v>
      </c>
      <c r="L26" s="19">
        <f t="shared" si="7"/>
        <v>-158899.66666666666</v>
      </c>
      <c r="M26" s="19">
        <f t="shared" si="7"/>
        <v>-158899.66666666666</v>
      </c>
      <c r="N26" s="19">
        <f t="shared" si="7"/>
        <v>-158899.66666666666</v>
      </c>
      <c r="O26" s="19">
        <f t="shared" si="7"/>
        <v>-158899.66666666666</v>
      </c>
      <c r="P26" s="19">
        <f t="shared" si="7"/>
        <v>-158899.66666666666</v>
      </c>
      <c r="Q26" s="19">
        <f t="shared" si="7"/>
        <v>-158899.66666666666</v>
      </c>
      <c r="R26" s="19">
        <f t="shared" si="7"/>
        <v>-158899.66666666666</v>
      </c>
      <c r="S26" s="19">
        <f t="shared" si="8"/>
        <v>-158899.66666666666</v>
      </c>
      <c r="T26" s="20">
        <f>'Flux de trésorerie – Emprunteur'!P32-'[1]Cash Flow College'!T26</f>
        <v>-1906796</v>
      </c>
      <c r="U26" s="20">
        <f>'Flux de trésorerie – Emprunteur'!Q32-'[1]Cash Flow College'!U26</f>
        <v>-1906796</v>
      </c>
      <c r="V26" s="82">
        <f>'Flux de trésorerie – Emprunteur'!R32-'[1]Cash Flow College'!V26</f>
        <v>-1935397.9399999997</v>
      </c>
      <c r="W26" s="20">
        <f>'Flux de trésorerie – Emprunteur'!S32-'[1]Cash Flow College'!W26</f>
        <v>-1935397.9399999997</v>
      </c>
      <c r="X26" s="20">
        <f>'Flux de trésorerie – Emprunteur'!T32-'[1]Cash Flow College'!X26</f>
        <v>-1964428.9090999996</v>
      </c>
      <c r="Y26" s="20">
        <f>'Flux de trésorerie – Emprunteur'!U32-'[1]Cash Flow College'!Y26</f>
        <v>-1964428.9090999996</v>
      </c>
      <c r="Z26" s="20">
        <f>'Flux de trésorerie – Emprunteur'!V32-'[1]Cash Flow College'!Z26</f>
        <v>-1993895.3427364994</v>
      </c>
      <c r="AA26" s="20">
        <f>'Flux de trésorerie – Emprunteur'!W32-'[1]Cash Flow College'!AA26</f>
        <v>-1993895.3427364994</v>
      </c>
      <c r="AB26" s="20">
        <f>'Flux de trésorerie – Emprunteur'!X32-'[1]Cash Flow College'!AB26</f>
        <v>-2023803.7728775467</v>
      </c>
      <c r="AC26" s="20">
        <f>'Flux de trésorerie – Emprunteur'!Y32-'[1]Cash Flow College'!AC26</f>
        <v>-2023803.7728775467</v>
      </c>
      <c r="AD26" s="20">
        <f>'Flux de trésorerie – Emprunteur'!Z32-'[1]Cash Flow College'!AD26</f>
        <v>-2054160.8294707097</v>
      </c>
      <c r="AE26" s="20">
        <f>'Flux de trésorerie – Emprunteur'!AA32-'[1]Cash Flow College'!AE26</f>
        <v>-2054160.8294707097</v>
      </c>
      <c r="AF26" s="20">
        <f>'Flux de trésorerie – Emprunteur'!AB32-'[1]Cash Flow College'!AF26</f>
        <v>-2084973.2419127701</v>
      </c>
      <c r="AG26" s="20">
        <f>'Flux de trésorerie – Emprunteur'!AC32-'[1]Cash Flow College'!AG26</f>
        <v>-2084973.2419127701</v>
      </c>
      <c r="AH26" s="20">
        <f>'Flux de trésorerie – Emprunteur'!AD32-'[1]Cash Flow College'!AH26</f>
        <v>-2116247.8405414615</v>
      </c>
      <c r="AI26" s="20">
        <f>'Flux de trésorerie – Emprunteur'!AE32-'[1]Cash Flow College'!AI26</f>
        <v>-2116247.8405414615</v>
      </c>
      <c r="AJ26" s="20">
        <f>'Flux de trésorerie – Emprunteur'!AF32-'[1]Cash Flow College'!AJ26</f>
        <v>-2147991.5581495832</v>
      </c>
      <c r="AK26" s="20">
        <f>'Flux de trésorerie – Emprunteur'!AG32-'[1]Cash Flow College'!AK26</f>
        <v>-2147991.5581495832</v>
      </c>
      <c r="AL26" s="20">
        <f>'Flux de trésorerie – Emprunteur'!AH32-'[1]Cash Flow College'!AL26</f>
        <v>-2180211.4315218269</v>
      </c>
      <c r="AM26" s="20">
        <f>'Flux de trésorerie – Emprunteur'!AI32-'[1]Cash Flow College'!AM26</f>
        <v>-2180211.4315218269</v>
      </c>
      <c r="AN26" s="20">
        <f>'Flux de trésorerie – Emprunteur'!AJ32-'[1]Cash Flow College'!AN26</f>
        <v>-2212914.6029946539</v>
      </c>
      <c r="AO26" s="20">
        <f>'Flux de trésorerie – Emprunteur'!AK32-'[1]Cash Flow College'!AO26</f>
        <v>-2212914.6029946539</v>
      </c>
      <c r="AP26" s="20">
        <f>'Flux de trésorerie – Emprunteur'!AL32-'[1]Cash Flow College'!AP26</f>
        <v>-2246108.3220395735</v>
      </c>
      <c r="AQ26" s="20">
        <f>'Flux de trésorerie – Emprunteur'!AM32-'[1]Cash Flow College'!AQ26</f>
        <v>-2246108.3220395735</v>
      </c>
      <c r="AR26" s="20">
        <f>'Flux de trésorerie – Emprunteur'!AN32-'[1]Cash Flow College'!AR26</f>
        <v>-2279799.9468701668</v>
      </c>
      <c r="AS26" s="23">
        <f t="shared" si="9"/>
        <v>-52013659.529559404</v>
      </c>
    </row>
    <row r="27" spans="1:45" x14ac:dyDescent="0.25">
      <c r="A27" s="10"/>
      <c r="B27" s="18" t="s">
        <v>136</v>
      </c>
      <c r="C27" s="19">
        <f t="shared" si="7"/>
        <v>-231815.25095833334</v>
      </c>
      <c r="D27" s="19">
        <f t="shared" si="7"/>
        <v>-231815.25095833334</v>
      </c>
      <c r="E27" s="19">
        <f t="shared" si="7"/>
        <v>-231815.25095833334</v>
      </c>
      <c r="F27" s="19">
        <f t="shared" si="7"/>
        <v>-231815.25095833334</v>
      </c>
      <c r="G27" s="19">
        <f t="shared" si="7"/>
        <v>-231815.25095833334</v>
      </c>
      <c r="H27" s="19">
        <f t="shared" si="7"/>
        <v>-231815.25095833334</v>
      </c>
      <c r="I27" s="19">
        <f t="shared" si="7"/>
        <v>-231815.25095833334</v>
      </c>
      <c r="J27" s="19">
        <f t="shared" si="7"/>
        <v>-231815.25095833334</v>
      </c>
      <c r="K27" s="19">
        <f t="shared" si="7"/>
        <v>-231815.25095833334</v>
      </c>
      <c r="L27" s="19">
        <f t="shared" si="7"/>
        <v>-231815.25095833334</v>
      </c>
      <c r="M27" s="19">
        <f t="shared" si="7"/>
        <v>-231815.25095833334</v>
      </c>
      <c r="N27" s="19">
        <f t="shared" si="7"/>
        <v>-231815.25095833334</v>
      </c>
      <c r="O27" s="19">
        <f t="shared" si="7"/>
        <v>-231815.25095833334</v>
      </c>
      <c r="P27" s="19">
        <f t="shared" si="7"/>
        <v>-231815.25095833334</v>
      </c>
      <c r="Q27" s="19">
        <f t="shared" si="7"/>
        <v>-231815.25095833334</v>
      </c>
      <c r="R27" s="19">
        <f t="shared" si="7"/>
        <v>-231815.25095833334</v>
      </c>
      <c r="S27" s="19">
        <f t="shared" si="8"/>
        <v>-231815.25095833334</v>
      </c>
      <c r="T27" s="20">
        <f>'Flux de trésorerie – Emprunteur'!P33-'[1]Cash Flow College'!T27</f>
        <v>-2781783.0115</v>
      </c>
      <c r="U27" s="20">
        <f>'Flux de trésorerie – Emprunteur'!Q33-'[1]Cash Flow College'!U27</f>
        <v>-2781783.0115</v>
      </c>
      <c r="V27" s="20">
        <f>'Flux de trésorerie – Emprunteur'!R33-'[1]Cash Flow College'!V27</f>
        <v>-2823509.7566724997</v>
      </c>
      <c r="W27" s="20">
        <f>'Flux de trésorerie – Emprunteur'!S33-'[1]Cash Flow College'!W27</f>
        <v>-2823509.7566724997</v>
      </c>
      <c r="X27" s="20">
        <f>'Flux de trésorerie – Emprunteur'!T33-'[1]Cash Flow College'!X27</f>
        <v>-2865862.4030225868</v>
      </c>
      <c r="Y27" s="20">
        <f>'Flux de trésorerie – Emprunteur'!U33-'[1]Cash Flow College'!Y27</f>
        <v>-2865862.4030225868</v>
      </c>
      <c r="Z27" s="20">
        <f>'Flux de trésorerie – Emprunteur'!V33-'[1]Cash Flow College'!Z27</f>
        <v>-2908850.3390679252</v>
      </c>
      <c r="AA27" s="20">
        <f>'Flux de trésorerie – Emprunteur'!W33-'[1]Cash Flow College'!AA27</f>
        <v>-2908850.3390679252</v>
      </c>
      <c r="AB27" s="20">
        <f>'Flux de trésorerie – Emprunteur'!X33-'[1]Cash Flow College'!AB27</f>
        <v>-2952483.0941539439</v>
      </c>
      <c r="AC27" s="20">
        <f>'Flux de trésorerie – Emprunteur'!Y33-'[1]Cash Flow College'!AC27</f>
        <v>-2952483.0941539439</v>
      </c>
      <c r="AD27" s="20">
        <f>'Flux de trésorerie – Emprunteur'!Z33-'[1]Cash Flow College'!AD27</f>
        <v>-2996770.3405662528</v>
      </c>
      <c r="AE27" s="20">
        <f>'Flux de trésorerie – Emprunteur'!AA33-'[1]Cash Flow College'!AE27</f>
        <v>-2996770.3405662528</v>
      </c>
      <c r="AF27" s="20">
        <f>'Flux de trésorerie – Emprunteur'!AB33-'[1]Cash Flow College'!AF27</f>
        <v>-3041721.8956747465</v>
      </c>
      <c r="AG27" s="20">
        <f>'Flux de trésorerie – Emprunteur'!AC33-'[1]Cash Flow College'!AG27</f>
        <v>-3041721.8956747465</v>
      </c>
      <c r="AH27" s="20">
        <f>'Flux de trésorerie – Emprunteur'!AD33-'[1]Cash Flow College'!AH27</f>
        <v>-3087347.7241098676</v>
      </c>
      <c r="AI27" s="20">
        <f>'Flux de trésorerie – Emprunteur'!AE33-'[1]Cash Flow College'!AI27</f>
        <v>-3087347.7241098676</v>
      </c>
      <c r="AJ27" s="20">
        <f>'Flux de trésorerie – Emprunteur'!AF33-'[1]Cash Flow College'!AJ27</f>
        <v>-3133657.9399715154</v>
      </c>
      <c r="AK27" s="20">
        <f>'Flux de trésorerie – Emprunteur'!AG33-'[1]Cash Flow College'!AK27</f>
        <v>-3133657.9399715154</v>
      </c>
      <c r="AL27" s="20">
        <f>'Flux de trésorerie – Emprunteur'!AH33-'[1]Cash Flow College'!AL27</f>
        <v>-3180662.8090710877</v>
      </c>
      <c r="AM27" s="20">
        <f>'Flux de trésorerie – Emprunteur'!AI33-'[1]Cash Flow College'!AM27</f>
        <v>-3180662.8090710877</v>
      </c>
      <c r="AN27" s="20">
        <f>'Flux de trésorerie – Emprunteur'!AJ33-'[1]Cash Flow College'!AN27</f>
        <v>-3228372.7512071538</v>
      </c>
      <c r="AO27" s="20">
        <f>'Flux de trésorerie – Emprunteur'!AK33-'[1]Cash Flow College'!AO27</f>
        <v>-3228372.7512071538</v>
      </c>
      <c r="AP27" s="20">
        <f>'Flux de trésorerie – Emprunteur'!AL33-'[1]Cash Flow College'!AP27</f>
        <v>-3276798.3424752606</v>
      </c>
      <c r="AQ27" s="20">
        <f>'Flux de trésorerie – Emprunteur'!AM33-'[1]Cash Flow College'!AQ27</f>
        <v>-3276798.3424752606</v>
      </c>
      <c r="AR27" s="20">
        <f>'Flux de trésorerie – Emprunteur'!AN33-'[1]Cash Flow College'!AR27</f>
        <v>-3325950.3176123891</v>
      </c>
      <c r="AS27" s="23">
        <f t="shared" si="9"/>
        <v>-75881591.132598072</v>
      </c>
    </row>
    <row r="28" spans="1:45" x14ac:dyDescent="0.25">
      <c r="A28" s="10"/>
      <c r="B28" s="18" t="s">
        <v>137</v>
      </c>
      <c r="C28" s="19">
        <f>T28/12</f>
        <v>-237605.58333333334</v>
      </c>
      <c r="D28" s="19">
        <f t="shared" si="7"/>
        <v>-237605.58333333334</v>
      </c>
      <c r="E28" s="19">
        <f t="shared" si="7"/>
        <v>-237605.58333333334</v>
      </c>
      <c r="F28" s="19">
        <f t="shared" si="7"/>
        <v>-237605.58333333334</v>
      </c>
      <c r="G28" s="19">
        <f t="shared" si="7"/>
        <v>-237605.58333333334</v>
      </c>
      <c r="H28" s="19">
        <f t="shared" si="7"/>
        <v>-237605.58333333334</v>
      </c>
      <c r="I28" s="19">
        <f t="shared" si="7"/>
        <v>-237605.58333333334</v>
      </c>
      <c r="J28" s="19">
        <f t="shared" si="7"/>
        <v>-237605.58333333334</v>
      </c>
      <c r="K28" s="19">
        <f t="shared" si="7"/>
        <v>-237605.58333333334</v>
      </c>
      <c r="L28" s="19">
        <f t="shared" si="7"/>
        <v>-237605.58333333334</v>
      </c>
      <c r="M28" s="19">
        <f t="shared" si="7"/>
        <v>-237605.58333333334</v>
      </c>
      <c r="N28" s="19">
        <f t="shared" si="7"/>
        <v>-237605.58333333334</v>
      </c>
      <c r="O28" s="19">
        <f t="shared" si="7"/>
        <v>-237605.58333333334</v>
      </c>
      <c r="P28" s="19">
        <f t="shared" si="7"/>
        <v>-237605.58333333334</v>
      </c>
      <c r="Q28" s="19">
        <f t="shared" si="7"/>
        <v>-237605.58333333334</v>
      </c>
      <c r="R28" s="19">
        <f t="shared" si="7"/>
        <v>-237605.58333333334</v>
      </c>
      <c r="S28" s="19">
        <f t="shared" si="8"/>
        <v>-237605.58333333334</v>
      </c>
      <c r="T28" s="20">
        <f>'Flux de trésorerie – Emprunteur'!P34-'[1]Cash Flow College'!T28</f>
        <v>-2851267</v>
      </c>
      <c r="U28" s="20">
        <f>'Flux de trésorerie – Emprunteur'!Q34-'[1]Cash Flow College'!U28</f>
        <v>-2851267</v>
      </c>
      <c r="V28" s="66">
        <f>'Flux de trésorerie – Emprunteur'!R34-'[1]Cash Flow College'!V28</f>
        <v>-2894036.0049999999</v>
      </c>
      <c r="W28" s="66">
        <f>'Flux de trésorerie – Emprunteur'!S34-'[1]Cash Flow College'!W28</f>
        <v>-2894036.0049999999</v>
      </c>
      <c r="X28" s="20">
        <f>'Flux de trésorerie – Emprunteur'!T34-'[1]Cash Flow College'!X28</f>
        <v>-2937446.5450749998</v>
      </c>
      <c r="Y28" s="20">
        <f>'Flux de trésorerie – Emprunteur'!U34-'[1]Cash Flow College'!Y28</f>
        <v>-2887446.5450749998</v>
      </c>
      <c r="Z28" s="20">
        <f>'Flux de trésorerie – Emprunteur'!V34-'[1]Cash Flow College'!Z28</f>
        <v>-2930758.2432511244</v>
      </c>
      <c r="AA28" s="20">
        <f>'Flux de trésorerie – Emprunteur'!W34-'[1]Cash Flow College'!AA28</f>
        <v>-2930758.2432511244</v>
      </c>
      <c r="AB28" s="20">
        <f>'Flux de trésorerie – Emprunteur'!X34-'[1]Cash Flow College'!AB28</f>
        <v>-2924719.6168998908</v>
      </c>
      <c r="AC28" s="20">
        <f>'Flux de trésorerie – Emprunteur'!Y34-'[1]Cash Flow College'!AC28</f>
        <v>-2924719.6168998908</v>
      </c>
      <c r="AD28" s="20">
        <f>'Flux de trésorerie – Emprunteur'!Z34-'[1]Cash Flow College'!AD28</f>
        <v>-2968590.4111533887</v>
      </c>
      <c r="AE28" s="20">
        <f>'Flux de trésorerie – Emprunteur'!AA34-'[1]Cash Flow College'!AE28</f>
        <v>-2968590.4111533887</v>
      </c>
      <c r="AF28" s="20">
        <f>'Flux de trésorerie – Emprunteur'!AB34-'[1]Cash Flow College'!AF28</f>
        <v>-3013119.2673206893</v>
      </c>
      <c r="AG28" s="20">
        <f>'Flux de trésorerie – Emprunteur'!AC34-'[1]Cash Flow College'!AG28</f>
        <v>-3013119.2673206893</v>
      </c>
      <c r="AH28" s="20">
        <f>'Flux de trésorerie – Emprunteur'!AD34-'[1]Cash Flow College'!AH28</f>
        <v>-3058316.0563304992</v>
      </c>
      <c r="AI28" s="20">
        <f>'Flux de trésorerie – Emprunteur'!AE34-'[1]Cash Flow College'!AI28</f>
        <v>-3058316.0563304992</v>
      </c>
      <c r="AJ28" s="20">
        <f>'Flux de trésorerie – Emprunteur'!AF34-'[1]Cash Flow College'!AJ28</f>
        <v>-3104190.7971754563</v>
      </c>
      <c r="AK28" s="20">
        <f>'Flux de trésorerie – Emprunteur'!AG34-'[1]Cash Flow College'!AK28</f>
        <v>-3104190.7971754563</v>
      </c>
      <c r="AL28" s="20">
        <f>'Flux de trésorerie – Emprunteur'!AH34-'[1]Cash Flow College'!AL28</f>
        <v>-3150753.6591330878</v>
      </c>
      <c r="AM28" s="20">
        <f>'Flux de trésorerie – Emprunteur'!AI34-'[1]Cash Flow College'!AM28</f>
        <v>-3150753.6591330878</v>
      </c>
      <c r="AN28" s="20">
        <f>'Flux de trésorerie – Emprunteur'!AJ34-'[1]Cash Flow College'!AN28</f>
        <v>-3198014.9640200837</v>
      </c>
      <c r="AO28" s="20">
        <f>'Flux de trésorerie – Emprunteur'!AK34-'[1]Cash Flow College'!AO28</f>
        <v>-3198014.9640200837</v>
      </c>
      <c r="AP28" s="20">
        <f>'Flux de trésorerie – Emprunteur'!AL34-'[1]Cash Flow College'!AP28</f>
        <v>-3245985.1884803846</v>
      </c>
      <c r="AQ28" s="20">
        <f>'Flux de trésorerie – Emprunteur'!AM34-'[1]Cash Flow College'!AQ28</f>
        <v>-3245985.1884803846</v>
      </c>
      <c r="AR28" s="20">
        <f>'Flux de trésorerie – Emprunteur'!AN34-'[1]Cash Flow College'!AR28</f>
        <v>-3294674.9663075902</v>
      </c>
      <c r="AS28" s="23">
        <f t="shared" si="9"/>
        <v>-75799070.473986819</v>
      </c>
    </row>
    <row r="29" spans="1:45" x14ac:dyDescent="0.25">
      <c r="A29" s="10"/>
      <c r="B29" s="18" t="s">
        <v>138</v>
      </c>
      <c r="C29" s="19">
        <f t="shared" ref="C29:R30" si="10">$T29/12</f>
        <v>-61024.249041666662</v>
      </c>
      <c r="D29" s="19">
        <f t="shared" si="10"/>
        <v>-61024.249041666662</v>
      </c>
      <c r="E29" s="19">
        <f t="shared" si="10"/>
        <v>-61024.249041666662</v>
      </c>
      <c r="F29" s="19">
        <f t="shared" si="10"/>
        <v>-61024.249041666662</v>
      </c>
      <c r="G29" s="19">
        <f t="shared" si="10"/>
        <v>-61024.249041666662</v>
      </c>
      <c r="H29" s="19">
        <f t="shared" si="10"/>
        <v>-61024.249041666662</v>
      </c>
      <c r="I29" s="19">
        <f t="shared" si="10"/>
        <v>-61024.249041666662</v>
      </c>
      <c r="J29" s="19">
        <f t="shared" si="10"/>
        <v>-61024.249041666662</v>
      </c>
      <c r="K29" s="19">
        <f t="shared" si="10"/>
        <v>-61024.249041666662</v>
      </c>
      <c r="L29" s="19">
        <f t="shared" si="10"/>
        <v>-61024.249041666662</v>
      </c>
      <c r="M29" s="19">
        <f t="shared" si="10"/>
        <v>-61024.249041666662</v>
      </c>
      <c r="N29" s="19">
        <f t="shared" si="10"/>
        <v>-61024.249041666662</v>
      </c>
      <c r="O29" s="19">
        <f t="shared" si="10"/>
        <v>-61024.249041666662</v>
      </c>
      <c r="P29" s="19">
        <f t="shared" si="10"/>
        <v>-61024.249041666662</v>
      </c>
      <c r="Q29" s="19">
        <f t="shared" si="10"/>
        <v>-61024.249041666662</v>
      </c>
      <c r="R29" s="19">
        <f t="shared" si="10"/>
        <v>-61024.249041666662</v>
      </c>
      <c r="S29" s="19">
        <f t="shared" si="8"/>
        <v>-61024.249041666662</v>
      </c>
      <c r="T29" s="20">
        <f>'Flux de trésorerie – Emprunteur'!P35-'[1]Cash Flow College'!T29</f>
        <v>-732290.98849999998</v>
      </c>
      <c r="U29" s="20">
        <f>'Flux de trésorerie – Emprunteur'!Q35-'[1]Cash Flow College'!U29</f>
        <v>-740447.85332749994</v>
      </c>
      <c r="V29" s="20">
        <f>'Flux de trésorerie – Emprunteur'!R35-'[1]Cash Flow College'!V29</f>
        <v>-751554.57112741238</v>
      </c>
      <c r="W29" s="20">
        <f>'Flux de trésorerie – Emprunteur'!S35-'[1]Cash Flow College'!W29</f>
        <v>-759957.97719432355</v>
      </c>
      <c r="X29" s="20">
        <f>'Flux de trésorerie – Emprunteur'!T35-'[1]Cash Flow College'!X29</f>
        <v>-771357.34685223841</v>
      </c>
      <c r="Y29" s="20">
        <f>'Flux de trésorerie – Emprunteur'!U35-'[1]Cash Flow College'!Y29</f>
        <v>-780014.74586752197</v>
      </c>
      <c r="Z29" s="20">
        <f>'Flux de trésorerie – Emprunteur'!V35-'[1]Cash Flow College'!Z29</f>
        <v>-791714.96705553459</v>
      </c>
      <c r="AA29" s="20">
        <f>'Flux de trésorerie – Emprunteur'!W35-'[1]Cash Flow College'!AA29</f>
        <v>-800634.03595605504</v>
      </c>
      <c r="AB29" s="20">
        <f>'Flux de trésorerie – Emprunteur'!X35-'[1]Cash Flow College'!AB29</f>
        <v>-812643.54649539583</v>
      </c>
      <c r="AC29" s="20">
        <f>'Flux de trésorerie – Emprunteur'!Y35-'[1]Cash Flow College'!AC29</f>
        <v>-821832.19425343454</v>
      </c>
      <c r="AD29" s="20">
        <f>'Flux de trésorerie – Emprunteur'!Z35-'[1]Cash Flow College'!AD29</f>
        <v>-834159.67716723576</v>
      </c>
      <c r="AE29" s="20">
        <f>'Flux de trésorerie – Emprunteur'!AA35-'[1]Cash Flow College'!AE29</f>
        <v>-843626.05180376116</v>
      </c>
      <c r="AF29" s="20">
        <f>'Flux de trésorerie – Emprunteur'!AB35-'[1]Cash Flow College'!AF29</f>
        <v>-856280.4425808175</v>
      </c>
      <c r="AG29" s="20">
        <f>'Flux de trésorerie – Emprunteur'!AC35-'[1]Cash Flow College'!AG29</f>
        <v>-866032.93839073193</v>
      </c>
      <c r="AH29" s="20">
        <f>'Flux de trésorerie – Emprunteur'!AD35-'[1]Cash Flow College'!AH29</f>
        <v>-879023.43246659311</v>
      </c>
      <c r="AI29" s="20">
        <f>'Flux de trésorerie – Emprunteur'!AE35-'[1]Cash Flow College'!AI29</f>
        <v>-889070.697462362</v>
      </c>
      <c r="AJ29" s="20">
        <f>'Flux de trésorerie – Emprunteur'!AF35-'[1]Cash Flow College'!AJ29</f>
        <v>-902406.75792429736</v>
      </c>
      <c r="AK29" s="20">
        <f>'Flux de trésorerie – Emprunteur'!AG35-'[1]Cash Flow College'!AK29</f>
        <v>-912757.70150456345</v>
      </c>
      <c r="AL29" s="20">
        <f>'Flux de trésorerie – Emprunteur'!AH35-'[1]Cash Flow College'!AL29</f>
        <v>-926449.06702713168</v>
      </c>
      <c r="AM29" s="20">
        <f>'Flux de trésorerie – Emprunteur'!AI35-'[1]Cash Flow College'!AM29</f>
        <v>-937112.86787711142</v>
      </c>
      <c r="AN29" s="20">
        <f>'Flux de trésorerie – Emprunteur'!AJ35-'[1]Cash Flow College'!AN29</f>
        <v>-951169.56089526799</v>
      </c>
      <c r="AO29" s="20">
        <f>'Flux de trésorerie – Emprunteur'!AK35-'[1]Cash Flow College'!AO29</f>
        <v>-962155.67512593826</v>
      </c>
      <c r="AP29" s="20">
        <f>'Flux de trésorerie – Emprunteur'!AL35-'[1]Cash Flow College'!AP29</f>
        <v>-976588.01025282708</v>
      </c>
      <c r="AQ29" s="20">
        <f>'Flux de trésorerie – Emprunteur'!AM35-'[1]Cash Flow College'!AQ29</f>
        <v>-987906.17978611938</v>
      </c>
      <c r="AR29" s="20">
        <f>'Flux de trésorerie – Emprunteur'!AN35-'[1]Cash Flow College'!AR29</f>
        <v>-1002724.7724829112</v>
      </c>
      <c r="AS29" s="23">
        <f t="shared" si="9"/>
        <v>-21489912.059377085</v>
      </c>
    </row>
    <row r="30" spans="1:45" x14ac:dyDescent="0.25">
      <c r="A30" s="10"/>
      <c r="B30" s="18" t="s">
        <v>139</v>
      </c>
      <c r="C30" s="19">
        <f t="shared" si="10"/>
        <v>0</v>
      </c>
      <c r="D30" s="19">
        <f t="shared" si="10"/>
        <v>0</v>
      </c>
      <c r="E30" s="19">
        <f t="shared" si="10"/>
        <v>0</v>
      </c>
      <c r="F30" s="19">
        <f t="shared" si="10"/>
        <v>0</v>
      </c>
      <c r="G30" s="19">
        <f t="shared" si="10"/>
        <v>0</v>
      </c>
      <c r="H30" s="19">
        <f t="shared" si="10"/>
        <v>0</v>
      </c>
      <c r="I30" s="19">
        <f t="shared" si="10"/>
        <v>0</v>
      </c>
      <c r="J30" s="19">
        <f t="shared" si="10"/>
        <v>0</v>
      </c>
      <c r="K30" s="19">
        <f t="shared" si="10"/>
        <v>0</v>
      </c>
      <c r="L30" s="19">
        <f t="shared" si="10"/>
        <v>0</v>
      </c>
      <c r="M30" s="19">
        <f t="shared" si="10"/>
        <v>0</v>
      </c>
      <c r="N30" s="19">
        <f t="shared" si="10"/>
        <v>0</v>
      </c>
      <c r="O30" s="19">
        <f t="shared" si="10"/>
        <v>0</v>
      </c>
      <c r="P30" s="19">
        <f t="shared" si="10"/>
        <v>0</v>
      </c>
      <c r="Q30" s="19">
        <f t="shared" si="10"/>
        <v>0</v>
      </c>
      <c r="R30" s="19">
        <f t="shared" si="10"/>
        <v>0</v>
      </c>
      <c r="S30" s="19">
        <f t="shared" si="8"/>
        <v>0</v>
      </c>
      <c r="T30" s="20">
        <f>'Flux de trésorerie – Emprunteur'!P36</f>
        <v>0</v>
      </c>
      <c r="U30" s="20">
        <f>'Flux de trésorerie – Emprunteur'!Q36</f>
        <v>0</v>
      </c>
      <c r="V30" s="20">
        <f>'Flux de trésorerie – Emprunteur'!R36</f>
        <v>0</v>
      </c>
      <c r="W30" s="20">
        <f>'Flux de trésorerie – Emprunteur'!S36</f>
        <v>0</v>
      </c>
      <c r="X30" s="20">
        <f>'Flux de trésorerie – Emprunteur'!T36</f>
        <v>0</v>
      </c>
      <c r="Y30" s="20">
        <f>'Flux de trésorerie – Emprunteur'!U36</f>
        <v>0</v>
      </c>
      <c r="Z30" s="20">
        <f>'Flux de trésorerie – Emprunteur'!V36</f>
        <v>0</v>
      </c>
      <c r="AA30" s="20">
        <f>'Flux de trésorerie – Emprunteur'!W36</f>
        <v>0</v>
      </c>
      <c r="AB30" s="20">
        <f>'Flux de trésorerie – Emprunteur'!X36</f>
        <v>0</v>
      </c>
      <c r="AC30" s="20">
        <f>'Flux de trésorerie – Emprunteur'!Y36</f>
        <v>0</v>
      </c>
      <c r="AD30" s="20">
        <f>'Flux de trésorerie – Emprunteur'!Z36</f>
        <v>0</v>
      </c>
      <c r="AE30" s="20">
        <f>'Flux de trésorerie – Emprunteur'!AA36</f>
        <v>0</v>
      </c>
      <c r="AF30" s="20">
        <f>'Flux de trésorerie – Emprunteur'!AB36</f>
        <v>0</v>
      </c>
      <c r="AG30" s="20">
        <f>'Flux de trésorerie – Emprunteur'!AC36</f>
        <v>0</v>
      </c>
      <c r="AH30" s="20">
        <f>'Flux de trésorerie – Emprunteur'!AD36</f>
        <v>0</v>
      </c>
      <c r="AI30" s="20">
        <f>'Flux de trésorerie – Emprunteur'!AE36</f>
        <v>0</v>
      </c>
      <c r="AJ30" s="20">
        <f>'Flux de trésorerie – Emprunteur'!AF36</f>
        <v>0</v>
      </c>
      <c r="AK30" s="20">
        <f>'Flux de trésorerie – Emprunteur'!AG36</f>
        <v>0</v>
      </c>
      <c r="AL30" s="20">
        <f>'Flux de trésorerie – Emprunteur'!AH36</f>
        <v>0</v>
      </c>
      <c r="AM30" s="20">
        <f>'Flux de trésorerie – Emprunteur'!AI36</f>
        <v>0</v>
      </c>
      <c r="AN30" s="20">
        <f>'Flux de trésorerie – Emprunteur'!AJ36</f>
        <v>0</v>
      </c>
      <c r="AO30" s="20">
        <f>'Flux de trésorerie – Emprunteur'!AK36</f>
        <v>0</v>
      </c>
      <c r="AP30" s="20">
        <f>'Flux de trésorerie – Emprunteur'!AL36</f>
        <v>0</v>
      </c>
      <c r="AQ30" s="20">
        <f>'Flux de trésorerie – Emprunteur'!AM36</f>
        <v>0</v>
      </c>
      <c r="AR30" s="20">
        <f>'Flux de trésorerie – Emprunteur'!AN36</f>
        <v>0</v>
      </c>
      <c r="AS30" s="23"/>
    </row>
    <row r="31" spans="1:45" x14ac:dyDescent="0.25">
      <c r="A31" s="11" t="s">
        <v>140</v>
      </c>
      <c r="B31" s="25" t="s">
        <v>141</v>
      </c>
      <c r="C31" s="26">
        <f t="shared" ref="C31:S31" si="11">SUM(C22:C29)</f>
        <v>-5957591.9887500005</v>
      </c>
      <c r="D31" s="26">
        <f t="shared" si="11"/>
        <v>-5957591.9887500005</v>
      </c>
      <c r="E31" s="26">
        <f t="shared" si="11"/>
        <v>-5957591.9887500005</v>
      </c>
      <c r="F31" s="26">
        <f t="shared" si="11"/>
        <v>-5957591.9887500005</v>
      </c>
      <c r="G31" s="26">
        <f t="shared" si="11"/>
        <v>-5957591.9887500005</v>
      </c>
      <c r="H31" s="26">
        <f t="shared" si="11"/>
        <v>-5957591.9887500005</v>
      </c>
      <c r="I31" s="26">
        <f t="shared" si="11"/>
        <v>-5957591.9887500005</v>
      </c>
      <c r="J31" s="26">
        <f t="shared" si="11"/>
        <v>-5957591.9887500005</v>
      </c>
      <c r="K31" s="26">
        <f t="shared" si="11"/>
        <v>-5957591.9887500005</v>
      </c>
      <c r="L31" s="26">
        <f t="shared" si="11"/>
        <v>-5957591.9887500005</v>
      </c>
      <c r="M31" s="26">
        <f t="shared" si="11"/>
        <v>-5957591.9887500005</v>
      </c>
      <c r="N31" s="26">
        <f t="shared" si="11"/>
        <v>-5957591.9887500005</v>
      </c>
      <c r="O31" s="26">
        <f>SUM(O22:O29)</f>
        <v>-5957591.9887500005</v>
      </c>
      <c r="P31" s="26">
        <f t="shared" si="11"/>
        <v>-5957591.9887500005</v>
      </c>
      <c r="Q31" s="26">
        <f t="shared" si="11"/>
        <v>-5957591.9887500005</v>
      </c>
      <c r="R31" s="26">
        <f t="shared" si="11"/>
        <v>-5957591.9887500005</v>
      </c>
      <c r="S31" s="26">
        <f t="shared" si="11"/>
        <v>-5957591.9887500005</v>
      </c>
      <c r="T31" s="26">
        <f>SUM(T22:T30)</f>
        <v>-71491103.864999995</v>
      </c>
      <c r="U31" s="26">
        <f t="shared" ref="U31:AR31" si="12">SUM(U22:U30)</f>
        <v>-72488924.185027495</v>
      </c>
      <c r="V31" s="26">
        <f t="shared" si="12"/>
        <v>-73823168.223802924</v>
      </c>
      <c r="W31" s="26">
        <f t="shared" si="12"/>
        <v>-74860999.863163248</v>
      </c>
      <c r="X31" s="26">
        <f t="shared" si="12"/>
        <v>-75740800.208221093</v>
      </c>
      <c r="Y31" s="26">
        <f t="shared" si="12"/>
        <v>-76660250.537927553</v>
      </c>
      <c r="Z31" s="26">
        <f t="shared" si="12"/>
        <v>-78074867.811130121</v>
      </c>
      <c r="AA31" s="26">
        <f t="shared" si="12"/>
        <v>-79187204.865351915</v>
      </c>
      <c r="AB31" s="26">
        <f t="shared" si="12"/>
        <v>-80000420.879477248</v>
      </c>
      <c r="AC31" s="26">
        <f t="shared" si="12"/>
        <v>-81147367.638030142</v>
      </c>
      <c r="AD31" s="26">
        <f t="shared" si="12"/>
        <v>-82648562.574567914</v>
      </c>
      <c r="AE31" s="26">
        <f t="shared" si="12"/>
        <v>-83841507.334166765</v>
      </c>
      <c r="AF31" s="26">
        <f t="shared" si="12"/>
        <v>-85394587.336794078</v>
      </c>
      <c r="AG31" s="26">
        <f t="shared" si="12"/>
        <v>-86635378.181045353</v>
      </c>
      <c r="AH31" s="26">
        <f t="shared" si="12"/>
        <v>-88242302.725037485</v>
      </c>
      <c r="AI31" s="26">
        <f t="shared" si="12"/>
        <v>-89532862.090753257</v>
      </c>
      <c r="AJ31" s="26">
        <f t="shared" si="12"/>
        <v>-91195667.605790541</v>
      </c>
      <c r="AK31" s="26">
        <f t="shared" si="12"/>
        <v>-92537995.277507246</v>
      </c>
      <c r="AL31" s="26">
        <f t="shared" si="12"/>
        <v>-94258798.218726411</v>
      </c>
      <c r="AM31" s="26">
        <f t="shared" si="12"/>
        <v>-95654974.44391948</v>
      </c>
      <c r="AN31" s="26">
        <f t="shared" si="12"/>
        <v>-97435974.486321852</v>
      </c>
      <c r="AO31" s="26">
        <f t="shared" si="12"/>
        <v>-98888163.216183916</v>
      </c>
      <c r="AP31" s="26">
        <f t="shared" si="12"/>
        <v>-100731646.57737032</v>
      </c>
      <c r="AQ31" s="26">
        <f t="shared" si="12"/>
        <v>-102242098.83821675</v>
      </c>
      <c r="AR31" s="26">
        <f t="shared" si="12"/>
        <v>-104150441.73461658</v>
      </c>
      <c r="AS31" s="26">
        <f t="shared" ref="AS31" si="13">SUM(AS22:AS29)</f>
        <v>-2156866068.7181492</v>
      </c>
    </row>
    <row r="32" spans="1:45" x14ac:dyDescent="0.25">
      <c r="A32" s="10"/>
      <c r="B32" s="1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66" t="s">
        <v>142</v>
      </c>
      <c r="U32" s="39" t="s">
        <v>142</v>
      </c>
      <c r="V32" s="39" t="s">
        <v>142</v>
      </c>
      <c r="W32" s="22"/>
      <c r="X32" s="21"/>
      <c r="Y32" s="21"/>
      <c r="Z32" s="22"/>
      <c r="AA32" s="22"/>
      <c r="AB32" s="21"/>
      <c r="AC32" s="21"/>
      <c r="AD32" s="21"/>
      <c r="AE32" s="21"/>
      <c r="AF32" s="22"/>
      <c r="AG32" s="21"/>
      <c r="AH32" s="22"/>
      <c r="AI32" s="21"/>
      <c r="AJ32" s="22"/>
      <c r="AK32" s="21"/>
      <c r="AL32" s="22"/>
      <c r="AM32" s="21"/>
      <c r="AN32" s="21"/>
      <c r="AO32" s="21"/>
      <c r="AP32" s="21"/>
      <c r="AQ32" s="21"/>
      <c r="AR32" s="21"/>
      <c r="AS32" s="23"/>
    </row>
    <row r="33" spans="1:46" x14ac:dyDescent="0.25">
      <c r="A33" s="11" t="s">
        <v>143</v>
      </c>
      <c r="B33" s="25" t="s">
        <v>144</v>
      </c>
      <c r="C33" s="26" t="e">
        <f>C19-C31</f>
        <v>#REF!</v>
      </c>
      <c r="D33" s="26" t="e">
        <f t="shared" ref="D33:AS33" si="14">D19-D31</f>
        <v>#REF!</v>
      </c>
      <c r="E33" s="26" t="e">
        <f t="shared" si="14"/>
        <v>#REF!</v>
      </c>
      <c r="F33" s="26" t="e">
        <f t="shared" si="14"/>
        <v>#REF!</v>
      </c>
      <c r="G33" s="26" t="e">
        <f t="shared" si="14"/>
        <v>#REF!</v>
      </c>
      <c r="H33" s="26" t="e">
        <f t="shared" si="14"/>
        <v>#REF!</v>
      </c>
      <c r="I33" s="26" t="e">
        <f t="shared" si="14"/>
        <v>#REF!</v>
      </c>
      <c r="J33" s="26" t="e">
        <f t="shared" si="14"/>
        <v>#REF!</v>
      </c>
      <c r="K33" s="26" t="e">
        <f t="shared" si="14"/>
        <v>#REF!</v>
      </c>
      <c r="L33" s="26" t="e">
        <f t="shared" si="14"/>
        <v>#REF!</v>
      </c>
      <c r="M33" s="26" t="e">
        <f t="shared" si="14"/>
        <v>#REF!</v>
      </c>
      <c r="N33" s="26" t="e">
        <f t="shared" si="14"/>
        <v>#REF!</v>
      </c>
      <c r="O33" s="26" t="e">
        <f t="shared" si="14"/>
        <v>#REF!</v>
      </c>
      <c r="P33" s="26" t="e">
        <f t="shared" si="14"/>
        <v>#REF!</v>
      </c>
      <c r="Q33" s="26" t="e">
        <f t="shared" si="14"/>
        <v>#REF!</v>
      </c>
      <c r="R33" s="26" t="e">
        <f t="shared" si="14"/>
        <v>#REF!</v>
      </c>
      <c r="S33" s="26" t="e">
        <f t="shared" si="14"/>
        <v>#REF!</v>
      </c>
      <c r="T33" s="26">
        <f t="shared" si="14"/>
        <v>-4561684.3644369394</v>
      </c>
      <c r="U33" s="71">
        <f t="shared" si="14"/>
        <v>-1628586.6699751168</v>
      </c>
      <c r="V33" s="26">
        <f t="shared" si="14"/>
        <v>-839187.53881940246</v>
      </c>
      <c r="W33" s="26">
        <f t="shared" si="14"/>
        <v>-842179.87938559055</v>
      </c>
      <c r="X33" s="26">
        <f t="shared" si="14"/>
        <v>-1007460.2869645059</v>
      </c>
      <c r="Y33" s="26">
        <f t="shared" si="14"/>
        <v>-1159293.1324738562</v>
      </c>
      <c r="Z33" s="26">
        <f t="shared" si="14"/>
        <v>-853097.52974359691</v>
      </c>
      <c r="AA33" s="26">
        <f t="shared" si="14"/>
        <v>-877284.79610832036</v>
      </c>
      <c r="AB33" s="26">
        <f t="shared" si="14"/>
        <v>-1239688.8321870565</v>
      </c>
      <c r="AC33" s="26">
        <f t="shared" si="14"/>
        <v>-1298480.7253443599</v>
      </c>
      <c r="AD33" s="26">
        <f t="shared" si="14"/>
        <v>-1044196.6000681072</v>
      </c>
      <c r="AE33" s="26">
        <f t="shared" si="14"/>
        <v>-1130419.976068601</v>
      </c>
      <c r="AF33" s="26">
        <f t="shared" si="14"/>
        <v>-899883.1531086117</v>
      </c>
      <c r="AG33" s="26">
        <f t="shared" si="14"/>
        <v>-1016161.7839147151</v>
      </c>
      <c r="AH33" s="26">
        <f t="shared" si="14"/>
        <v>-812018.79923163354</v>
      </c>
      <c r="AI33" s="26">
        <f t="shared" si="14"/>
        <v>-961174.43960420787</v>
      </c>
      <c r="AJ33" s="26">
        <f t="shared" si="14"/>
        <v>-786275.38083794713</v>
      </c>
      <c r="AK33" s="26">
        <f t="shared" si="14"/>
        <v>-971341.35908037424</v>
      </c>
      <c r="AL33" s="26">
        <f t="shared" si="14"/>
        <v>-828753.87731908262</v>
      </c>
      <c r="AM33" s="26">
        <f t="shared" si="14"/>
        <v>-1052989.5753676742</v>
      </c>
      <c r="AN33" s="26">
        <f t="shared" si="14"/>
        <v>-946013.81390416622</v>
      </c>
      <c r="AO33" s="26">
        <f t="shared" si="14"/>
        <v>-1212920.0934091806</v>
      </c>
      <c r="AP33" s="26">
        <f t="shared" si="14"/>
        <v>-1145104.5918708593</v>
      </c>
      <c r="AQ33" s="26">
        <f t="shared" si="14"/>
        <v>-1458440.2264619321</v>
      </c>
      <c r="AR33" s="26">
        <f t="shared" si="14"/>
        <v>-1433598.8623627126</v>
      </c>
      <c r="AS33" s="26">
        <f t="shared" si="14"/>
        <v>-30006236.288049221</v>
      </c>
    </row>
    <row r="34" spans="1:46" x14ac:dyDescent="0.25">
      <c r="A34" s="10"/>
      <c r="B34" s="1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0"/>
      <c r="U34" s="39"/>
      <c r="V34" s="22"/>
      <c r="W34" s="22"/>
      <c r="X34" s="21"/>
      <c r="Y34" s="21"/>
      <c r="Z34" s="22"/>
      <c r="AA34" s="22"/>
      <c r="AB34" s="21"/>
      <c r="AC34" s="21"/>
      <c r="AD34" s="21"/>
      <c r="AE34" s="21"/>
      <c r="AF34" s="22"/>
      <c r="AG34" s="21"/>
      <c r="AH34" s="22"/>
      <c r="AI34" s="21"/>
      <c r="AJ34" s="22"/>
      <c r="AK34" s="21"/>
      <c r="AL34" s="22"/>
      <c r="AM34" s="21"/>
      <c r="AN34" s="21"/>
      <c r="AO34" s="21"/>
      <c r="AP34" s="21"/>
      <c r="AQ34" s="21"/>
      <c r="AR34" s="21"/>
      <c r="AS34" s="23"/>
    </row>
    <row r="35" spans="1:46" x14ac:dyDescent="0.25">
      <c r="A35" s="10"/>
      <c r="B35" s="10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0"/>
      <c r="U35" s="39"/>
      <c r="V35" s="22"/>
      <c r="W35" s="22"/>
      <c r="X35" s="21"/>
      <c r="Y35" s="21"/>
      <c r="Z35" s="22"/>
      <c r="AA35" s="22"/>
      <c r="AB35" s="21"/>
      <c r="AC35" s="21"/>
      <c r="AD35" s="21"/>
      <c r="AE35" s="21"/>
      <c r="AF35" s="22"/>
      <c r="AG35" s="21"/>
      <c r="AH35" s="22"/>
      <c r="AI35" s="21"/>
      <c r="AJ35" s="22"/>
      <c r="AK35" s="21"/>
      <c r="AL35" s="22"/>
      <c r="AM35" s="21"/>
      <c r="AN35" s="21"/>
      <c r="AO35" s="21"/>
      <c r="AP35" s="21"/>
      <c r="AQ35" s="21"/>
      <c r="AR35" s="21"/>
      <c r="AS35" s="23"/>
    </row>
    <row r="36" spans="1:46" x14ac:dyDescent="0.25">
      <c r="A36" s="11" t="s">
        <v>145</v>
      </c>
      <c r="B36" s="10" t="s">
        <v>146</v>
      </c>
      <c r="C36" s="21" t="e">
        <f>#REF!</f>
        <v>#REF!</v>
      </c>
      <c r="D36" s="21" t="e">
        <f>#REF!</f>
        <v>#REF!</v>
      </c>
      <c r="E36" s="21" t="e">
        <f>#REF!</f>
        <v>#REF!</v>
      </c>
      <c r="F36" s="21" t="e">
        <f>#REF!</f>
        <v>#REF!</v>
      </c>
      <c r="G36" s="21" t="e">
        <f>#REF!</f>
        <v>#REF!</v>
      </c>
      <c r="H36" s="22" t="e">
        <f>$T36/2</f>
        <v>#REF!</v>
      </c>
      <c r="I36" s="21" t="e">
        <f>#REF!</f>
        <v>#REF!</v>
      </c>
      <c r="J36" s="21" t="e">
        <f>#REF!</f>
        <v>#REF!</v>
      </c>
      <c r="K36" s="21" t="e">
        <f>#REF!</f>
        <v>#REF!</v>
      </c>
      <c r="L36" s="21" t="e">
        <f>#REF!</f>
        <v>#REF!</v>
      </c>
      <c r="M36" s="21" t="e">
        <f>#REF!</f>
        <v>#REF!</v>
      </c>
      <c r="N36" s="22" t="e">
        <f>$T36/2</f>
        <v>#REF!</v>
      </c>
      <c r="O36" s="21" t="e">
        <f>#REF!</f>
        <v>#REF!</v>
      </c>
      <c r="P36" s="21" t="e">
        <f>#REF!</f>
        <v>#REF!</v>
      </c>
      <c r="Q36" s="21" t="e">
        <f>#REF!</f>
        <v>#REF!</v>
      </c>
      <c r="R36" s="21" t="e">
        <f>#REF!</f>
        <v>#REF!</v>
      </c>
      <c r="S36" s="21" t="e">
        <f>#REF!</f>
        <v>#REF!</v>
      </c>
      <c r="T36" s="20" t="e">
        <f>'[1]Cash Flow College'!$T$35+#REF!</f>
        <v>#REF!</v>
      </c>
      <c r="U36" s="39">
        <f>'[1]Loan Amortization Schedule 10.6'!L21+14306</f>
        <v>425571.87346932403</v>
      </c>
      <c r="V36" s="24">
        <f>'[1]Loan Amortization Schedule 10.6'!L23+6812</f>
        <v>407437.0721104627</v>
      </c>
      <c r="W36" s="22">
        <f>'[1]Loan Amortization Schedule 10.6'!L25+753</f>
        <v>390307.38237670332</v>
      </c>
      <c r="X36" s="21">
        <f>'[1]Loan Amortization Schedule 10.6'!L27</f>
        <v>378036.43677769997</v>
      </c>
      <c r="Y36" s="21">
        <f>'[1]Loan Amortization Schedule 10.6'!L29</f>
        <v>366053.166176497</v>
      </c>
      <c r="Z36" s="22">
        <f>'[1]Loan Amortization Schedule 10.6'!L31</f>
        <v>353585.77144300548</v>
      </c>
      <c r="AA36" s="22">
        <f>'[1]Loan Amortization Schedule 10.6'!L33</f>
        <v>340614.69396228087</v>
      </c>
      <c r="AB36" s="21">
        <f>'[1]Loan Amortization Schedule 10.6'!L35</f>
        <v>327119.58495133498</v>
      </c>
      <c r="AC36" s="21">
        <f>'[1]Loan Amortization Schedule 10.6'!L37</f>
        <v>313079.27353634685</v>
      </c>
      <c r="AD36" s="21">
        <f>'[1]Loan Amortization Schedule 10.6'!L39</f>
        <v>298471.73354019329</v>
      </c>
      <c r="AE36" s="21">
        <f>'[1]Loan Amortization Schedule 10.6'!L41</f>
        <v>283274.04892819503</v>
      </c>
      <c r="AF36" s="22">
        <f>'[1]Loan Amortization Schedule 10.6'!L43</f>
        <v>267462.37785787205</v>
      </c>
      <c r="AG36" s="21">
        <f>'[1]Loan Amortization Schedule 10.6'!L45</f>
        <v>251011.91527630808</v>
      </c>
      <c r="AH36" s="22">
        <f>'[1]Loan Amortization Schedule 10.6'!L47</f>
        <v>233896.85400644888</v>
      </c>
      <c r="AI36" s="21">
        <f>'[1]Loan Amortization Schedule 10.6'!L49</f>
        <v>216090.34426128736</v>
      </c>
      <c r="AJ36" s="22">
        <f>'[1]Loan Amortization Schedule 10.6'!L51</f>
        <v>197564.45152242135</v>
      </c>
      <c r="AK36" s="21">
        <f>'[1]Loan Amortization Schedule 10.6'!L53</f>
        <v>178290.11271690513</v>
      </c>
      <c r="AL36" s="22">
        <f>'[1]Loan Amortization Schedule 10.6'!L55</f>
        <v>158237.09062364607</v>
      </c>
      <c r="AM36" s="21">
        <f>'[1]Loan Amortization Schedule 10.6'!L57</f>
        <v>137373.92643781932</v>
      </c>
      <c r="AN36" s="21">
        <f>'[1]Loan Amortization Schedule 10.6'!L59</f>
        <v>115667.89041888519</v>
      </c>
      <c r="AO36" s="21">
        <f>'[1]Loan Amortization Schedule 10.6'!L61</f>
        <v>93084.930544786126</v>
      </c>
      <c r="AP36" s="21">
        <f>'[1]Loan Amortization Schedule 10.6'!L63</f>
        <v>69589.619091773449</v>
      </c>
      <c r="AQ36" s="21">
        <f>'[1]Loan Amortization Schedule 10.6'!L65</f>
        <v>45145.09705605905</v>
      </c>
      <c r="AR36" s="21">
        <f>'[1]Loan Amortization Schedule 10.6'!L67</f>
        <v>19713.016330101804</v>
      </c>
      <c r="AS36" s="23" t="e">
        <f>SUM(T36:AR36)</f>
        <v>#REF!</v>
      </c>
    </row>
    <row r="37" spans="1:46" x14ac:dyDescent="0.25">
      <c r="A37" s="11" t="s">
        <v>147</v>
      </c>
      <c r="B37" s="25" t="s">
        <v>148</v>
      </c>
      <c r="C37" s="26" t="e">
        <f>C33-C36</f>
        <v>#REF!</v>
      </c>
      <c r="D37" s="26" t="e">
        <f t="shared" ref="D37:AS37" si="15">D33-D36</f>
        <v>#REF!</v>
      </c>
      <c r="E37" s="26" t="e">
        <f t="shared" si="15"/>
        <v>#REF!</v>
      </c>
      <c r="F37" s="26" t="e">
        <f t="shared" si="15"/>
        <v>#REF!</v>
      </c>
      <c r="G37" s="26" t="e">
        <f t="shared" si="15"/>
        <v>#REF!</v>
      </c>
      <c r="H37" s="26" t="e">
        <f t="shared" si="15"/>
        <v>#REF!</v>
      </c>
      <c r="I37" s="26" t="e">
        <f t="shared" si="15"/>
        <v>#REF!</v>
      </c>
      <c r="J37" s="26" t="e">
        <f t="shared" si="15"/>
        <v>#REF!</v>
      </c>
      <c r="K37" s="26" t="e">
        <f t="shared" si="15"/>
        <v>#REF!</v>
      </c>
      <c r="L37" s="26" t="e">
        <f t="shared" si="15"/>
        <v>#REF!</v>
      </c>
      <c r="M37" s="26" t="e">
        <f t="shared" si="15"/>
        <v>#REF!</v>
      </c>
      <c r="N37" s="26" t="e">
        <f t="shared" si="15"/>
        <v>#REF!</v>
      </c>
      <c r="O37" s="26" t="e">
        <f t="shared" si="15"/>
        <v>#REF!</v>
      </c>
      <c r="P37" s="26" t="e">
        <f t="shared" si="15"/>
        <v>#REF!</v>
      </c>
      <c r="Q37" s="26" t="e">
        <f t="shared" si="15"/>
        <v>#REF!</v>
      </c>
      <c r="R37" s="26" t="e">
        <f t="shared" si="15"/>
        <v>#REF!</v>
      </c>
      <c r="S37" s="26" t="e">
        <f t="shared" si="15"/>
        <v>#REF!</v>
      </c>
      <c r="T37" s="26" t="e">
        <f t="shared" si="15"/>
        <v>#REF!</v>
      </c>
      <c r="U37" s="71">
        <f t="shared" si="15"/>
        <v>-2054158.5434444409</v>
      </c>
      <c r="V37" s="26">
        <f t="shared" si="15"/>
        <v>-1246624.6109298652</v>
      </c>
      <c r="W37" s="26">
        <f t="shared" si="15"/>
        <v>-1232487.261762294</v>
      </c>
      <c r="X37" s="26">
        <f t="shared" si="15"/>
        <v>-1385496.7237422059</v>
      </c>
      <c r="Y37" s="26">
        <f t="shared" si="15"/>
        <v>-1525346.2986503532</v>
      </c>
      <c r="Z37" s="26">
        <f t="shared" si="15"/>
        <v>-1206683.3011866023</v>
      </c>
      <c r="AA37" s="26">
        <f t="shared" si="15"/>
        <v>-1217899.4900706012</v>
      </c>
      <c r="AB37" s="26">
        <f t="shared" si="15"/>
        <v>-1566808.4171383916</v>
      </c>
      <c r="AC37" s="26">
        <f t="shared" si="15"/>
        <v>-1611559.9988807067</v>
      </c>
      <c r="AD37" s="26">
        <f>AD33-AD36</f>
        <v>-1342668.3336083004</v>
      </c>
      <c r="AE37" s="26">
        <f t="shared" si="15"/>
        <v>-1413694.0249967962</v>
      </c>
      <c r="AF37" s="26">
        <f t="shared" si="15"/>
        <v>-1167345.5309664838</v>
      </c>
      <c r="AG37" s="26">
        <f t="shared" si="15"/>
        <v>-1267173.6991910231</v>
      </c>
      <c r="AH37" s="26">
        <f t="shared" si="15"/>
        <v>-1045915.6532380824</v>
      </c>
      <c r="AI37" s="26">
        <f t="shared" si="15"/>
        <v>-1177264.7838654951</v>
      </c>
      <c r="AJ37" s="26">
        <f t="shared" si="15"/>
        <v>-983839.83236036845</v>
      </c>
      <c r="AK37" s="26">
        <f t="shared" si="15"/>
        <v>-1149631.4717972793</v>
      </c>
      <c r="AL37" s="26">
        <f t="shared" si="15"/>
        <v>-986990.96794272866</v>
      </c>
      <c r="AM37" s="26">
        <f t="shared" si="15"/>
        <v>-1190363.5018054936</v>
      </c>
      <c r="AN37" s="26">
        <f t="shared" si="15"/>
        <v>-1061681.7043230515</v>
      </c>
      <c r="AO37" s="26">
        <f t="shared" si="15"/>
        <v>-1306005.0239539668</v>
      </c>
      <c r="AP37" s="26">
        <f t="shared" si="15"/>
        <v>-1214694.2109626327</v>
      </c>
      <c r="AQ37" s="26">
        <f t="shared" si="15"/>
        <v>-1503585.3235179912</v>
      </c>
      <c r="AR37" s="26">
        <f t="shared" si="15"/>
        <v>-1453311.8786928144</v>
      </c>
      <c r="AS37" s="26" t="e">
        <f t="shared" si="15"/>
        <v>#REF!</v>
      </c>
    </row>
    <row r="38" spans="1:46" x14ac:dyDescent="0.25">
      <c r="A38" s="10"/>
      <c r="B38" s="1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0"/>
      <c r="U38" s="39"/>
      <c r="V38" s="22"/>
      <c r="W38" s="22"/>
      <c r="X38" s="21"/>
      <c r="Y38" s="21"/>
      <c r="Z38" s="22"/>
      <c r="AA38" s="22"/>
      <c r="AB38" s="21"/>
      <c r="AC38" s="21"/>
      <c r="AD38" s="21"/>
      <c r="AE38" s="21"/>
      <c r="AF38" s="22"/>
      <c r="AG38" s="21"/>
      <c r="AH38" s="22"/>
      <c r="AI38" s="21"/>
      <c r="AJ38" s="22"/>
      <c r="AK38" s="21"/>
      <c r="AL38" s="22"/>
      <c r="AM38" s="21"/>
      <c r="AN38" s="21"/>
      <c r="AO38" s="21"/>
      <c r="AP38" s="21"/>
      <c r="AQ38" s="21"/>
      <c r="AR38" s="21"/>
      <c r="AS38" s="23"/>
    </row>
    <row r="39" spans="1:46" x14ac:dyDescent="0.25">
      <c r="B39" s="31" t="s">
        <v>149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20"/>
      <c r="U39" s="66"/>
      <c r="V39" s="24"/>
      <c r="W39" s="24"/>
      <c r="X39" s="20"/>
      <c r="Y39" s="20"/>
      <c r="Z39" s="24"/>
      <c r="AA39" s="24"/>
      <c r="AB39" s="20"/>
      <c r="AC39" s="20"/>
      <c r="AD39" s="20"/>
      <c r="AE39" s="20"/>
      <c r="AF39" s="24"/>
      <c r="AG39" s="20"/>
      <c r="AH39" s="24"/>
      <c r="AI39" s="20"/>
      <c r="AJ39" s="24"/>
      <c r="AK39" s="20"/>
      <c r="AL39" s="24"/>
      <c r="AM39" s="20"/>
      <c r="AN39" s="20"/>
      <c r="AO39" s="20"/>
      <c r="AP39" s="20"/>
      <c r="AQ39" s="20"/>
      <c r="AR39" s="20"/>
      <c r="AS39" s="20"/>
    </row>
    <row r="40" spans="1:46" x14ac:dyDescent="0.25">
      <c r="A40" s="11"/>
      <c r="B40" s="18" t="s">
        <v>150</v>
      </c>
      <c r="C40" s="21" t="e">
        <f>#REF!</f>
        <v>#REF!</v>
      </c>
      <c r="D40" s="21" t="e">
        <f>#REF!</f>
        <v>#REF!</v>
      </c>
      <c r="E40" s="21" t="e">
        <f>#REF!</f>
        <v>#REF!</v>
      </c>
      <c r="F40" s="21" t="e">
        <f>#REF!</f>
        <v>#REF!</v>
      </c>
      <c r="G40" s="21" t="e">
        <f>#REF!</f>
        <v>#REF!</v>
      </c>
      <c r="H40" s="21" t="e">
        <f>$T40/2</f>
        <v>#REF!</v>
      </c>
      <c r="I40" s="21" t="e">
        <f>#REF!</f>
        <v>#REF!</v>
      </c>
      <c r="J40" s="21" t="e">
        <f>#REF!</f>
        <v>#REF!</v>
      </c>
      <c r="K40" s="21" t="e">
        <f>#REF!</f>
        <v>#REF!</v>
      </c>
      <c r="L40" s="21" t="e">
        <f>#REF!</f>
        <v>#REF!</v>
      </c>
      <c r="M40" s="21" t="e">
        <f>#REF!</f>
        <v>#REF!</v>
      </c>
      <c r="N40" s="21" t="e">
        <f>T40/2</f>
        <v>#REF!</v>
      </c>
      <c r="O40" s="21" t="e">
        <f>#REF!</f>
        <v>#REF!</v>
      </c>
      <c r="P40" s="21" t="e">
        <f>#REF!</f>
        <v>#REF!</v>
      </c>
      <c r="Q40" s="21" t="e">
        <f>#REF!</f>
        <v>#REF!</v>
      </c>
      <c r="R40" s="21" t="e">
        <f>#REF!</f>
        <v>#REF!</v>
      </c>
      <c r="S40" s="21" t="e">
        <f>#REF!</f>
        <v>#REF!</v>
      </c>
      <c r="T40" s="33" t="e">
        <f>'[1]Cash Flow College'!$T$39-#REF!</f>
        <v>#REF!</v>
      </c>
      <c r="U40" s="72" t="e">
        <f>#REF!-321783</f>
        <v>#REF!</v>
      </c>
      <c r="V40" s="34" t="e">
        <f>#REF!-327889</f>
        <v>#REF!</v>
      </c>
      <c r="W40" s="34" t="e">
        <f>#REF!-69442</f>
        <v>#REF!</v>
      </c>
      <c r="X40" s="33" t="e">
        <f>#REF!</f>
        <v>#REF!</v>
      </c>
      <c r="Y40" s="33" t="e">
        <f>#REF!</f>
        <v>#REF!</v>
      </c>
      <c r="Z40" s="34" t="e">
        <f>#REF!</f>
        <v>#REF!</v>
      </c>
      <c r="AA40" s="34" t="e">
        <f>#REF!</f>
        <v>#REF!</v>
      </c>
      <c r="AB40" s="33" t="e">
        <f>#REF!</f>
        <v>#REF!</v>
      </c>
      <c r="AC40" s="33" t="e">
        <f>#REF!</f>
        <v>#REF!</v>
      </c>
      <c r="AD40" s="33" t="e">
        <f>#REF!</f>
        <v>#REF!</v>
      </c>
      <c r="AE40" s="33" t="e">
        <f>#REF!</f>
        <v>#REF!</v>
      </c>
      <c r="AF40" s="34" t="e">
        <f>#REF!</f>
        <v>#REF!</v>
      </c>
      <c r="AG40" s="33" t="e">
        <f>#REF!</f>
        <v>#REF!</v>
      </c>
      <c r="AH40" s="34" t="e">
        <f>#REF!</f>
        <v>#REF!</v>
      </c>
      <c r="AI40" s="33" t="e">
        <f>#REF!</f>
        <v>#REF!</v>
      </c>
      <c r="AJ40" s="34" t="e">
        <f>#REF!</f>
        <v>#REF!</v>
      </c>
      <c r="AK40" s="33" t="e">
        <f>#REF!</f>
        <v>#REF!</v>
      </c>
      <c r="AL40" s="34" t="e">
        <f>#REF!</f>
        <v>#REF!</v>
      </c>
      <c r="AM40" s="33" t="e">
        <f>#REF!</f>
        <v>#REF!</v>
      </c>
      <c r="AN40" s="33" t="e">
        <f>#REF!</f>
        <v>#REF!</v>
      </c>
      <c r="AO40" s="33" t="e">
        <f>#REF!</f>
        <v>#REF!</v>
      </c>
      <c r="AP40" s="33" t="e">
        <f>#REF!</f>
        <v>#REF!</v>
      </c>
      <c r="AQ40" s="33" t="e">
        <f>#REF!</f>
        <v>#REF!</v>
      </c>
      <c r="AR40" s="33" t="e">
        <f>#REF!</f>
        <v>#REF!</v>
      </c>
      <c r="AS40" s="35" t="e">
        <f>SUM(T40:AR40)</f>
        <v>#REF!</v>
      </c>
    </row>
    <row r="41" spans="1:46" x14ac:dyDescent="0.25">
      <c r="A41" s="11"/>
      <c r="B41" s="18" t="s">
        <v>151</v>
      </c>
      <c r="C41" s="21" t="e">
        <f>'[1]Cash Flow College'!C40+#REF!</f>
        <v>#REF!</v>
      </c>
      <c r="D41" s="21" t="e">
        <f>'[1]Cash Flow College'!D40+#REF!</f>
        <v>#REF!</v>
      </c>
      <c r="E41" s="21" t="e">
        <f>'[1]Cash Flow College'!E40+#REF!</f>
        <v>#REF!</v>
      </c>
      <c r="F41" s="21" t="e">
        <f>'[1]Cash Flow College'!F40+#REF!</f>
        <v>#REF!</v>
      </c>
      <c r="G41" s="21" t="e">
        <f>'[1]Cash Flow College'!G40+#REF!</f>
        <v>#REF!</v>
      </c>
      <c r="H41" s="21" t="e">
        <f>'[1]Cash Flow College'!H40+#REF!</f>
        <v>#REF!</v>
      </c>
      <c r="I41" s="21" t="e">
        <f>'[1]Cash Flow College'!I40+#REF!</f>
        <v>#REF!</v>
      </c>
      <c r="J41" s="21" t="e">
        <f>'[1]Cash Flow College'!J40+#REF!</f>
        <v>#REF!</v>
      </c>
      <c r="K41" s="21" t="e">
        <f>'[1]Cash Flow College'!K40+#REF!</f>
        <v>#REF!</v>
      </c>
      <c r="L41" s="21" t="e">
        <f>'[1]Cash Flow College'!L40+#REF!</f>
        <v>#REF!</v>
      </c>
      <c r="M41" s="21" t="e">
        <f>'[1]Cash Flow College'!M40+#REF!</f>
        <v>#REF!</v>
      </c>
      <c r="N41" s="21" t="e">
        <f>'[1]Cash Flow College'!N40+#REF!</f>
        <v>#REF!</v>
      </c>
      <c r="O41" s="21" t="e">
        <f>'[1]Cash Flow College'!O40+#REF!</f>
        <v>#REF!</v>
      </c>
      <c r="P41" s="21" t="e">
        <f>'[1]Cash Flow College'!P40+#REF!</f>
        <v>#REF!</v>
      </c>
      <c r="Q41" s="21" t="e">
        <f>'[1]Cash Flow College'!Q40+#REF!</f>
        <v>#REF!</v>
      </c>
      <c r="R41" s="21" t="e">
        <f>'[1]Cash Flow College'!R40+#REF!</f>
        <v>#REF!</v>
      </c>
      <c r="S41" s="21" t="e">
        <f>'[1]Cash Flow College'!S40+#REF!</f>
        <v>#REF!</v>
      </c>
      <c r="T41" s="33" t="e">
        <f>#REF!+'[1]Cash Flow College'!$T$40</f>
        <v>#REF!</v>
      </c>
      <c r="U41" s="72" t="e">
        <f>#REF!</f>
        <v>#REF!</v>
      </c>
      <c r="V41" s="34" t="e">
        <f>#REF!</f>
        <v>#REF!</v>
      </c>
      <c r="W41" s="34" t="e">
        <f>#REF!</f>
        <v>#REF!</v>
      </c>
      <c r="X41" s="33" t="e">
        <f>#REF!</f>
        <v>#REF!</v>
      </c>
      <c r="Y41" s="33" t="e">
        <f>#REF!</f>
        <v>#REF!</v>
      </c>
      <c r="Z41" s="34" t="e">
        <f>#REF!</f>
        <v>#REF!</v>
      </c>
      <c r="AA41" s="34" t="e">
        <f>#REF!</f>
        <v>#REF!</v>
      </c>
      <c r="AB41" s="33" t="e">
        <f>#REF!</f>
        <v>#REF!</v>
      </c>
      <c r="AC41" s="33" t="e">
        <f>#REF!</f>
        <v>#REF!</v>
      </c>
      <c r="AD41" s="33" t="e">
        <f>#REF!</f>
        <v>#REF!</v>
      </c>
      <c r="AE41" s="33" t="e">
        <f>#REF!</f>
        <v>#REF!</v>
      </c>
      <c r="AF41" s="34" t="e">
        <f>#REF!</f>
        <v>#REF!</v>
      </c>
      <c r="AG41" s="33" t="e">
        <f>#REF!</f>
        <v>#REF!</v>
      </c>
      <c r="AH41" s="34" t="e">
        <f>#REF!</f>
        <v>#REF!</v>
      </c>
      <c r="AI41" s="33" t="e">
        <f>#REF!</f>
        <v>#REF!</v>
      </c>
      <c r="AJ41" s="34" t="e">
        <f>#REF!</f>
        <v>#REF!</v>
      </c>
      <c r="AK41" s="33" t="e">
        <f>#REF!</f>
        <v>#REF!</v>
      </c>
      <c r="AL41" s="34" t="e">
        <f>#REF!</f>
        <v>#REF!</v>
      </c>
      <c r="AM41" s="33" t="e">
        <f>#REF!</f>
        <v>#REF!</v>
      </c>
      <c r="AN41" s="33" t="e">
        <f>#REF!</f>
        <v>#REF!</v>
      </c>
      <c r="AO41" s="33" t="e">
        <f>#REF!</f>
        <v>#REF!</v>
      </c>
      <c r="AP41" s="33" t="e">
        <f>#REF!</f>
        <v>#REF!</v>
      </c>
      <c r="AQ41" s="33" t="e">
        <f>#REF!</f>
        <v>#REF!</v>
      </c>
      <c r="AR41" s="33" t="e">
        <f>#REF!</f>
        <v>#REF!</v>
      </c>
      <c r="AS41" s="35" t="e">
        <f>SUM(T41:AR41)</f>
        <v>#REF!</v>
      </c>
    </row>
    <row r="42" spans="1:46" x14ac:dyDescent="0.25">
      <c r="A42" s="10"/>
      <c r="B42" s="18" t="s">
        <v>152</v>
      </c>
      <c r="C42" s="21" t="e">
        <f>#REF!</f>
        <v>#REF!</v>
      </c>
      <c r="D42" s="21" t="e">
        <f>#REF!</f>
        <v>#REF!</v>
      </c>
      <c r="E42" s="21" t="e">
        <f>#REF!</f>
        <v>#REF!</v>
      </c>
      <c r="F42" s="21" t="e">
        <f>#REF!</f>
        <v>#REF!</v>
      </c>
      <c r="G42" s="21" t="e">
        <f>#REF!</f>
        <v>#REF!</v>
      </c>
      <c r="H42" s="21" t="e">
        <f>#REF!</f>
        <v>#REF!</v>
      </c>
      <c r="I42" s="21" t="e">
        <f>#REF!</f>
        <v>#REF!</v>
      </c>
      <c r="J42" s="21" t="e">
        <f>#REF!</f>
        <v>#REF!</v>
      </c>
      <c r="K42" s="21" t="e">
        <f>#REF!</f>
        <v>#REF!</v>
      </c>
      <c r="L42" s="21" t="e">
        <f>#REF!</f>
        <v>#REF!</v>
      </c>
      <c r="M42" s="21" t="e">
        <f>#REF!</f>
        <v>#REF!</v>
      </c>
      <c r="N42" s="21" t="e">
        <f>#REF!</f>
        <v>#REF!</v>
      </c>
      <c r="O42" s="21" t="e">
        <f>#REF!</f>
        <v>#REF!</v>
      </c>
      <c r="P42" s="21" t="e">
        <f>#REF!</f>
        <v>#REF!</v>
      </c>
      <c r="Q42" s="21" t="e">
        <f>#REF!</f>
        <v>#REF!</v>
      </c>
      <c r="R42" s="21" t="e">
        <f>#REF!</f>
        <v>#REF!</v>
      </c>
      <c r="S42" s="21" t="e">
        <f>#REF!</f>
        <v>#REF!</v>
      </c>
      <c r="T42" s="33" t="e">
        <f>#REF!</f>
        <v>#REF!</v>
      </c>
      <c r="U42" s="72" t="e">
        <f>#REF!</f>
        <v>#REF!</v>
      </c>
      <c r="V42" s="34" t="e">
        <f>#REF!</f>
        <v>#REF!</v>
      </c>
      <c r="W42" s="34" t="e">
        <f>#REF!</f>
        <v>#REF!</v>
      </c>
      <c r="X42" s="33" t="e">
        <f>#REF!</f>
        <v>#REF!</v>
      </c>
      <c r="Y42" s="33" t="e">
        <f>#REF!</f>
        <v>#REF!</v>
      </c>
      <c r="Z42" s="34" t="e">
        <f>#REF!</f>
        <v>#REF!</v>
      </c>
      <c r="AA42" s="34" t="e">
        <f>#REF!</f>
        <v>#REF!</v>
      </c>
      <c r="AB42" s="33" t="e">
        <f>#REF!</f>
        <v>#REF!</v>
      </c>
      <c r="AC42" s="33" t="e">
        <f>#REF!</f>
        <v>#REF!</v>
      </c>
      <c r="AD42" s="33" t="e">
        <f>#REF!</f>
        <v>#REF!</v>
      </c>
      <c r="AE42" s="33" t="e">
        <f>#REF!</f>
        <v>#REF!</v>
      </c>
      <c r="AF42" s="34" t="e">
        <f>#REF!</f>
        <v>#REF!</v>
      </c>
      <c r="AG42" s="33" t="e">
        <f>#REF!</f>
        <v>#REF!</v>
      </c>
      <c r="AH42" s="34" t="e">
        <f>#REF!</f>
        <v>#REF!</v>
      </c>
      <c r="AI42" s="33" t="e">
        <f>#REF!</f>
        <v>#REF!</v>
      </c>
      <c r="AJ42" s="34" t="e">
        <f>#REF!</f>
        <v>#REF!</v>
      </c>
      <c r="AK42" s="33" t="e">
        <f>#REF!</f>
        <v>#REF!</v>
      </c>
      <c r="AL42" s="34" t="e">
        <f>#REF!</f>
        <v>#REF!</v>
      </c>
      <c r="AM42" s="33" t="e">
        <f>#REF!</f>
        <v>#REF!</v>
      </c>
      <c r="AN42" s="33" t="e">
        <f>#REF!</f>
        <v>#REF!</v>
      </c>
      <c r="AO42" s="33" t="e">
        <f>#REF!</f>
        <v>#REF!</v>
      </c>
      <c r="AP42" s="33" t="e">
        <f>#REF!</f>
        <v>#REF!</v>
      </c>
      <c r="AQ42" s="33" t="e">
        <f>#REF!</f>
        <v>#REF!</v>
      </c>
      <c r="AR42" s="33" t="e">
        <f>#REF!</f>
        <v>#REF!</v>
      </c>
      <c r="AS42" s="35" t="e">
        <f>SUM(T42:AR42)</f>
        <v>#REF!</v>
      </c>
    </row>
    <row r="43" spans="1:46" x14ac:dyDescent="0.25">
      <c r="A43" s="11" t="s">
        <v>153</v>
      </c>
      <c r="B43" s="25" t="s">
        <v>154</v>
      </c>
      <c r="C43" s="26" t="e">
        <f>SUM(C40:C42)</f>
        <v>#REF!</v>
      </c>
      <c r="D43" s="26" t="e">
        <f t="shared" ref="D43:AR43" si="16">SUM(D40:D42)</f>
        <v>#REF!</v>
      </c>
      <c r="E43" s="26" t="e">
        <f t="shared" si="16"/>
        <v>#REF!</v>
      </c>
      <c r="F43" s="26" t="e">
        <f t="shared" si="16"/>
        <v>#REF!</v>
      </c>
      <c r="G43" s="26" t="e">
        <f t="shared" si="16"/>
        <v>#REF!</v>
      </c>
      <c r="H43" s="26" t="e">
        <f t="shared" si="16"/>
        <v>#REF!</v>
      </c>
      <c r="I43" s="26" t="e">
        <f t="shared" si="16"/>
        <v>#REF!</v>
      </c>
      <c r="J43" s="26" t="e">
        <f t="shared" si="16"/>
        <v>#REF!</v>
      </c>
      <c r="K43" s="26" t="e">
        <f t="shared" si="16"/>
        <v>#REF!</v>
      </c>
      <c r="L43" s="26" t="e">
        <f t="shared" si="16"/>
        <v>#REF!</v>
      </c>
      <c r="M43" s="26" t="e">
        <f t="shared" si="16"/>
        <v>#REF!</v>
      </c>
      <c r="N43" s="26" t="e">
        <f t="shared" si="16"/>
        <v>#REF!</v>
      </c>
      <c r="O43" s="26" t="e">
        <f t="shared" si="16"/>
        <v>#REF!</v>
      </c>
      <c r="P43" s="26" t="e">
        <f t="shared" si="16"/>
        <v>#REF!</v>
      </c>
      <c r="Q43" s="26" t="e">
        <f t="shared" si="16"/>
        <v>#REF!</v>
      </c>
      <c r="R43" s="26" t="e">
        <f t="shared" si="16"/>
        <v>#REF!</v>
      </c>
      <c r="S43" s="26" t="e">
        <f t="shared" si="16"/>
        <v>#REF!</v>
      </c>
      <c r="T43" s="26" t="e">
        <f t="shared" si="16"/>
        <v>#REF!</v>
      </c>
      <c r="U43" s="71" t="e">
        <f t="shared" si="16"/>
        <v>#REF!</v>
      </c>
      <c r="V43" s="26" t="e">
        <f t="shared" si="16"/>
        <v>#REF!</v>
      </c>
      <c r="W43" s="26" t="e">
        <f t="shared" si="16"/>
        <v>#REF!</v>
      </c>
      <c r="X43" s="26" t="e">
        <f t="shared" si="16"/>
        <v>#REF!</v>
      </c>
      <c r="Y43" s="26" t="e">
        <f t="shared" si="16"/>
        <v>#REF!</v>
      </c>
      <c r="Z43" s="26" t="e">
        <f t="shared" si="16"/>
        <v>#REF!</v>
      </c>
      <c r="AA43" s="26" t="e">
        <f t="shared" si="16"/>
        <v>#REF!</v>
      </c>
      <c r="AB43" s="26" t="e">
        <f t="shared" si="16"/>
        <v>#REF!</v>
      </c>
      <c r="AC43" s="26" t="e">
        <f t="shared" si="16"/>
        <v>#REF!</v>
      </c>
      <c r="AD43" s="26" t="e">
        <f t="shared" si="16"/>
        <v>#REF!</v>
      </c>
      <c r="AE43" s="26" t="e">
        <f t="shared" si="16"/>
        <v>#REF!</v>
      </c>
      <c r="AF43" s="26" t="e">
        <f t="shared" si="16"/>
        <v>#REF!</v>
      </c>
      <c r="AG43" s="26" t="e">
        <f t="shared" si="16"/>
        <v>#REF!</v>
      </c>
      <c r="AH43" s="26" t="e">
        <f t="shared" si="16"/>
        <v>#REF!</v>
      </c>
      <c r="AI43" s="26" t="e">
        <f t="shared" si="16"/>
        <v>#REF!</v>
      </c>
      <c r="AJ43" s="26" t="e">
        <f t="shared" si="16"/>
        <v>#REF!</v>
      </c>
      <c r="AK43" s="26" t="e">
        <f t="shared" si="16"/>
        <v>#REF!</v>
      </c>
      <c r="AL43" s="26" t="e">
        <f t="shared" si="16"/>
        <v>#REF!</v>
      </c>
      <c r="AM43" s="26" t="e">
        <f t="shared" si="16"/>
        <v>#REF!</v>
      </c>
      <c r="AN43" s="26" t="e">
        <f t="shared" si="16"/>
        <v>#REF!</v>
      </c>
      <c r="AO43" s="26" t="e">
        <f t="shared" si="16"/>
        <v>#REF!</v>
      </c>
      <c r="AP43" s="26" t="e">
        <f t="shared" si="16"/>
        <v>#REF!</v>
      </c>
      <c r="AQ43" s="26" t="e">
        <f t="shared" si="16"/>
        <v>#REF!</v>
      </c>
      <c r="AR43" s="26" t="e">
        <f t="shared" si="16"/>
        <v>#REF!</v>
      </c>
      <c r="AS43" s="26" t="e">
        <f>SUM(AS40:AS42)</f>
        <v>#REF!</v>
      </c>
    </row>
    <row r="44" spans="1:46" ht="15.75" customHeight="1" x14ac:dyDescent="0.25">
      <c r="A44" s="11"/>
      <c r="B44" s="36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7"/>
      <c r="U44" s="73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</row>
    <row r="45" spans="1:46" ht="15.75" customHeight="1" x14ac:dyDescent="0.25">
      <c r="A45" s="11"/>
      <c r="B45" s="11" t="s">
        <v>155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22"/>
      <c r="U45" s="39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</row>
    <row r="46" spans="1:46" x14ac:dyDescent="0.25">
      <c r="A46" s="11"/>
      <c r="B46" s="10" t="s">
        <v>156</v>
      </c>
      <c r="C46" s="21" t="e">
        <f>'[1]Cash Flow College'!C45+#REF!</f>
        <v>#REF!</v>
      </c>
      <c r="D46" s="21" t="e">
        <f>'[1]Cash Flow College'!D45+#REF!</f>
        <v>#REF!</v>
      </c>
      <c r="E46" s="21" t="e">
        <f>'[1]Cash Flow College'!E45+#REF!</f>
        <v>#REF!</v>
      </c>
      <c r="F46" s="21" t="e">
        <f>'[1]Cash Flow College'!F45+#REF!</f>
        <v>#REF!</v>
      </c>
      <c r="G46" s="21" t="e">
        <f>'[1]Cash Flow College'!G45+#REF!</f>
        <v>#REF!</v>
      </c>
      <c r="H46" s="21" t="e">
        <f>'[1]Cash Flow College'!H45+#REF!</f>
        <v>#REF!</v>
      </c>
      <c r="I46" s="21" t="e">
        <f>'[1]Cash Flow College'!I45+#REF!</f>
        <v>#REF!</v>
      </c>
      <c r="J46" s="21" t="e">
        <f>'[1]Cash Flow College'!J45+#REF!</f>
        <v>#REF!</v>
      </c>
      <c r="K46" s="21" t="e">
        <f>'[1]Cash Flow College'!K45+#REF!</f>
        <v>#REF!</v>
      </c>
      <c r="L46" s="21" t="e">
        <f>'[1]Cash Flow College'!L45+#REF!</f>
        <v>#REF!</v>
      </c>
      <c r="M46" s="21" t="e">
        <f>'[1]Cash Flow College'!M45+#REF!</f>
        <v>#REF!</v>
      </c>
      <c r="N46" s="21" t="e">
        <f>'[1]Cash Flow College'!N45+#REF!</f>
        <v>#REF!</v>
      </c>
      <c r="O46" s="21" t="e">
        <f>'[1]Cash Flow College'!O45+#REF!</f>
        <v>#REF!</v>
      </c>
      <c r="P46" s="21" t="e">
        <f>'[1]Cash Flow College'!P45+#REF!</f>
        <v>#REF!</v>
      </c>
      <c r="Q46" s="21" t="e">
        <f>'[1]Cash Flow College'!Q45+#REF!</f>
        <v>#REF!</v>
      </c>
      <c r="R46" s="21" t="e">
        <f>'[1]Cash Flow College'!R45+#REF!</f>
        <v>#REF!</v>
      </c>
      <c r="S46" s="21" t="e">
        <f>'[1]Cash Flow College'!S45+#REF!</f>
        <v>#REF!</v>
      </c>
      <c r="T46" s="20" t="e">
        <f>#REF!+'[1]Cash Flow College'!$T$45</f>
        <v>#REF!</v>
      </c>
      <c r="U46" s="66" t="e">
        <f>#REF!</f>
        <v>#REF!</v>
      </c>
      <c r="V46" s="24" t="e">
        <f>#REF!</f>
        <v>#REF!</v>
      </c>
      <c r="W46" s="24" t="e">
        <f>#REF!</f>
        <v>#REF!</v>
      </c>
      <c r="X46" s="20" t="e">
        <f>#REF!</f>
        <v>#REF!</v>
      </c>
      <c r="Y46" s="20" t="e">
        <f>#REF!</f>
        <v>#REF!</v>
      </c>
      <c r="Z46" s="24" t="e">
        <f>#REF!</f>
        <v>#REF!</v>
      </c>
      <c r="AA46" s="24" t="e">
        <f>#REF!</f>
        <v>#REF!</v>
      </c>
      <c r="AB46" s="20" t="e">
        <f>#REF!</f>
        <v>#REF!</v>
      </c>
      <c r="AC46" s="20" t="e">
        <f>#REF!</f>
        <v>#REF!</v>
      </c>
      <c r="AD46" s="20" t="e">
        <f>#REF!</f>
        <v>#REF!</v>
      </c>
      <c r="AE46" s="20" t="e">
        <f>#REF!</f>
        <v>#REF!</v>
      </c>
      <c r="AF46" s="24" t="e">
        <f>#REF!</f>
        <v>#REF!</v>
      </c>
      <c r="AG46" s="20" t="e">
        <f>#REF!</f>
        <v>#REF!</v>
      </c>
      <c r="AH46" s="24" t="e">
        <f>#REF!</f>
        <v>#REF!</v>
      </c>
      <c r="AI46" s="20" t="e">
        <f>#REF!</f>
        <v>#REF!</v>
      </c>
      <c r="AJ46" s="24" t="e">
        <f>#REF!</f>
        <v>#REF!</v>
      </c>
      <c r="AK46" s="20" t="e">
        <f>#REF!</f>
        <v>#REF!</v>
      </c>
      <c r="AL46" s="24" t="e">
        <f>#REF!</f>
        <v>#REF!</v>
      </c>
      <c r="AM46" s="20" t="e">
        <f>#REF!</f>
        <v>#REF!</v>
      </c>
      <c r="AN46" s="20" t="e">
        <f>#REF!</f>
        <v>#REF!</v>
      </c>
      <c r="AO46" s="20" t="e">
        <f>#REF!</f>
        <v>#REF!</v>
      </c>
      <c r="AP46" s="20" t="e">
        <f>#REF!</f>
        <v>#REF!</v>
      </c>
      <c r="AQ46" s="20" t="e">
        <f>#REF!</f>
        <v>#REF!</v>
      </c>
      <c r="AR46" s="20" t="e">
        <f>#REF!</f>
        <v>#REF!</v>
      </c>
      <c r="AS46" s="22" t="e">
        <f>SUM(T46:AR46)</f>
        <v>#REF!</v>
      </c>
    </row>
    <row r="47" spans="1:46" x14ac:dyDescent="0.25">
      <c r="A47" s="11"/>
      <c r="B47" s="10" t="s">
        <v>157</v>
      </c>
      <c r="C47" s="21" t="e">
        <f>'[1]Cash Flow College'!C46+#REF!</f>
        <v>#REF!</v>
      </c>
      <c r="D47" s="21" t="e">
        <f>'[1]Cash Flow College'!D46+#REF!</f>
        <v>#REF!</v>
      </c>
      <c r="E47" s="21" t="e">
        <f>'[1]Cash Flow College'!E46+#REF!</f>
        <v>#REF!</v>
      </c>
      <c r="F47" s="21" t="e">
        <f>'[1]Cash Flow College'!F46+#REF!</f>
        <v>#REF!</v>
      </c>
      <c r="G47" s="21" t="e">
        <f>'[1]Cash Flow College'!G46+#REF!</f>
        <v>#REF!</v>
      </c>
      <c r="H47" s="21" t="e">
        <f>'[1]Cash Flow College'!H46+#REF!</f>
        <v>#REF!</v>
      </c>
      <c r="I47" s="21" t="e">
        <f>'[1]Cash Flow College'!I46+#REF!</f>
        <v>#REF!</v>
      </c>
      <c r="J47" s="21" t="e">
        <f>'[1]Cash Flow College'!J46+#REF!</f>
        <v>#REF!</v>
      </c>
      <c r="K47" s="21" t="e">
        <f>'[1]Cash Flow College'!K46+#REF!</f>
        <v>#REF!</v>
      </c>
      <c r="L47" s="21" t="e">
        <f>'[1]Cash Flow College'!L46+#REF!</f>
        <v>#REF!</v>
      </c>
      <c r="M47" s="21" t="e">
        <f>'[1]Cash Flow College'!M46+#REF!</f>
        <v>#REF!</v>
      </c>
      <c r="N47" s="21" t="e">
        <f>'[1]Cash Flow College'!N46+#REF!</f>
        <v>#REF!</v>
      </c>
      <c r="O47" s="21" t="e">
        <f>'[1]Cash Flow College'!O46+#REF!</f>
        <v>#REF!</v>
      </c>
      <c r="P47" s="21" t="e">
        <f>'[1]Cash Flow College'!P46+#REF!</f>
        <v>#REF!</v>
      </c>
      <c r="Q47" s="21" t="e">
        <f>'[1]Cash Flow College'!Q46+#REF!</f>
        <v>#REF!</v>
      </c>
      <c r="R47" s="21" t="e">
        <f>'[1]Cash Flow College'!R46+#REF!</f>
        <v>#REF!</v>
      </c>
      <c r="S47" s="21" t="e">
        <f>'[1]Cash Flow College'!S46+#REF!</f>
        <v>#REF!</v>
      </c>
      <c r="T47" s="20">
        <v>0</v>
      </c>
      <c r="U47" s="66"/>
      <c r="V47" s="24">
        <v>0</v>
      </c>
      <c r="W47" s="24">
        <v>0</v>
      </c>
      <c r="X47" s="20">
        <v>0</v>
      </c>
      <c r="Y47" s="20"/>
      <c r="Z47" s="24"/>
      <c r="AA47" s="24"/>
      <c r="AB47" s="20"/>
      <c r="AC47" s="20"/>
      <c r="AD47" s="20"/>
      <c r="AE47" s="20"/>
      <c r="AF47" s="24"/>
      <c r="AG47" s="20"/>
      <c r="AH47" s="24"/>
      <c r="AI47" s="20"/>
      <c r="AJ47" s="24"/>
      <c r="AK47" s="20"/>
      <c r="AL47" s="24"/>
      <c r="AM47" s="20"/>
      <c r="AN47" s="20"/>
      <c r="AO47" s="20"/>
      <c r="AP47" s="20"/>
      <c r="AQ47" s="20"/>
      <c r="AR47" s="20"/>
      <c r="AS47" s="22">
        <f>SUM(T47:AR47)</f>
        <v>0</v>
      </c>
    </row>
    <row r="48" spans="1:46" x14ac:dyDescent="0.25">
      <c r="A48" s="11"/>
      <c r="B48" s="10"/>
      <c r="C48" s="21" t="e">
        <f>'[1]Cash Flow College'!C47+#REF!</f>
        <v>#REF!</v>
      </c>
      <c r="D48" s="21" t="e">
        <f>'[1]Cash Flow College'!D47+#REF!</f>
        <v>#REF!</v>
      </c>
      <c r="E48" s="21" t="e">
        <f>'[1]Cash Flow College'!E47+#REF!</f>
        <v>#REF!</v>
      </c>
      <c r="F48" s="21" t="e">
        <f>'[1]Cash Flow College'!F47+#REF!</f>
        <v>#REF!</v>
      </c>
      <c r="G48" s="21" t="e">
        <f>'[1]Cash Flow College'!G47+#REF!</f>
        <v>#REF!</v>
      </c>
      <c r="H48" s="21" t="e">
        <f>'[1]Cash Flow College'!H47+#REF!</f>
        <v>#REF!</v>
      </c>
      <c r="I48" s="21" t="e">
        <f>'[1]Cash Flow College'!I47+#REF!</f>
        <v>#REF!</v>
      </c>
      <c r="J48" s="21" t="e">
        <f>'[1]Cash Flow College'!J47+#REF!</f>
        <v>#REF!</v>
      </c>
      <c r="K48" s="21" t="e">
        <f>'[1]Cash Flow College'!K47+#REF!</f>
        <v>#REF!</v>
      </c>
      <c r="L48" s="21" t="e">
        <f>'[1]Cash Flow College'!L47+#REF!</f>
        <v>#REF!</v>
      </c>
      <c r="M48" s="21" t="e">
        <f>'[1]Cash Flow College'!M47+#REF!</f>
        <v>#REF!</v>
      </c>
      <c r="N48" s="21" t="e">
        <f>'[1]Cash Flow College'!N47+#REF!</f>
        <v>#REF!</v>
      </c>
      <c r="O48" s="21" t="e">
        <f>'[1]Cash Flow College'!O47+#REF!</f>
        <v>#REF!</v>
      </c>
      <c r="P48" s="21" t="e">
        <f>'[1]Cash Flow College'!P47+#REF!</f>
        <v>#REF!</v>
      </c>
      <c r="Q48" s="21" t="e">
        <f>'[1]Cash Flow College'!Q47+#REF!</f>
        <v>#REF!</v>
      </c>
      <c r="R48" s="21" t="e">
        <f>'[1]Cash Flow College'!R47+#REF!</f>
        <v>#REF!</v>
      </c>
      <c r="S48" s="21" t="e">
        <f>'[1]Cash Flow College'!S47+#REF!</f>
        <v>#REF!</v>
      </c>
      <c r="T48" s="20" t="e">
        <f>#REF!</f>
        <v>#REF!</v>
      </c>
      <c r="U48" s="66" t="e">
        <f>#REF!</f>
        <v>#REF!</v>
      </c>
      <c r="V48" s="24" t="e">
        <f>#REF!</f>
        <v>#REF!</v>
      </c>
      <c r="W48" s="24" t="e">
        <f>#REF!</f>
        <v>#REF!</v>
      </c>
      <c r="X48" s="20" t="e">
        <f>#REF!</f>
        <v>#REF!</v>
      </c>
      <c r="Y48" s="20" t="e">
        <f>#REF!</f>
        <v>#REF!</v>
      </c>
      <c r="Z48" s="24" t="e">
        <f>#REF!</f>
        <v>#REF!</v>
      </c>
      <c r="AA48" s="24" t="e">
        <f>#REF!</f>
        <v>#REF!</v>
      </c>
      <c r="AB48" s="20" t="e">
        <f>#REF!</f>
        <v>#REF!</v>
      </c>
      <c r="AC48" s="20" t="e">
        <f>#REF!</f>
        <v>#REF!</v>
      </c>
      <c r="AD48" s="20" t="e">
        <f>#REF!</f>
        <v>#REF!</v>
      </c>
      <c r="AE48" s="20" t="e">
        <f>#REF!</f>
        <v>#REF!</v>
      </c>
      <c r="AF48" s="24" t="e">
        <f>#REF!</f>
        <v>#REF!</v>
      </c>
      <c r="AG48" s="20" t="e">
        <f>#REF!</f>
        <v>#REF!</v>
      </c>
      <c r="AH48" s="24" t="e">
        <f>#REF!</f>
        <v>#REF!</v>
      </c>
      <c r="AI48" s="20" t="e">
        <f>#REF!</f>
        <v>#REF!</v>
      </c>
      <c r="AJ48" s="24" t="e">
        <f>#REF!</f>
        <v>#REF!</v>
      </c>
      <c r="AK48" s="20" t="e">
        <f>#REF!</f>
        <v>#REF!</v>
      </c>
      <c r="AL48" s="24" t="e">
        <f>#REF!</f>
        <v>#REF!</v>
      </c>
      <c r="AM48" s="20" t="e">
        <f>#REF!</f>
        <v>#REF!</v>
      </c>
      <c r="AN48" s="20" t="e">
        <f>#REF!</f>
        <v>#REF!</v>
      </c>
      <c r="AO48" s="20" t="e">
        <f>#REF!</f>
        <v>#REF!</v>
      </c>
      <c r="AP48" s="20" t="e">
        <f>#REF!</f>
        <v>#REF!</v>
      </c>
      <c r="AQ48" s="20" t="e">
        <f>#REF!</f>
        <v>#REF!</v>
      </c>
      <c r="AR48" s="20" t="e">
        <f>#REF!</f>
        <v>#REF!</v>
      </c>
      <c r="AS48" s="40" t="e">
        <f>SUM(T48:AR48)</f>
        <v>#REF!</v>
      </c>
      <c r="AT48" s="41"/>
    </row>
    <row r="49" spans="1:45" x14ac:dyDescent="0.25">
      <c r="A49" s="11"/>
      <c r="B49" s="10"/>
      <c r="C49" s="21" t="e">
        <f>'[1]Cash Flow College'!C48+#REF!</f>
        <v>#REF!</v>
      </c>
      <c r="D49" s="21" t="e">
        <f>'[1]Cash Flow College'!D48+#REF!</f>
        <v>#REF!</v>
      </c>
      <c r="E49" s="21" t="e">
        <f>'[1]Cash Flow College'!E48+#REF!</f>
        <v>#REF!</v>
      </c>
      <c r="F49" s="21" t="e">
        <f>'[1]Cash Flow College'!F48+#REF!</f>
        <v>#REF!</v>
      </c>
      <c r="G49" s="21" t="e">
        <f>'[1]Cash Flow College'!G48+#REF!</f>
        <v>#REF!</v>
      </c>
      <c r="H49" s="21" t="e">
        <f>'[1]Cash Flow College'!H48+#REF!</f>
        <v>#REF!</v>
      </c>
      <c r="I49" s="21" t="e">
        <f>'[1]Cash Flow College'!I48+#REF!</f>
        <v>#REF!</v>
      </c>
      <c r="J49" s="21" t="e">
        <f>'[1]Cash Flow College'!J48+#REF!</f>
        <v>#REF!</v>
      </c>
      <c r="K49" s="21" t="e">
        <f>'[1]Cash Flow College'!K48+#REF!</f>
        <v>#REF!</v>
      </c>
      <c r="L49" s="21" t="e">
        <f>'[1]Cash Flow College'!L48+#REF!</f>
        <v>#REF!</v>
      </c>
      <c r="M49" s="21" t="e">
        <f>'[1]Cash Flow College'!M48+#REF!</f>
        <v>#REF!</v>
      </c>
      <c r="N49" s="21" t="e">
        <f>'[1]Cash Flow College'!N48+#REF!</f>
        <v>#REF!</v>
      </c>
      <c r="O49" s="21" t="e">
        <f>'[1]Cash Flow College'!O48+#REF!</f>
        <v>#REF!</v>
      </c>
      <c r="P49" s="21" t="e">
        <f>'[1]Cash Flow College'!P48+#REF!</f>
        <v>#REF!</v>
      </c>
      <c r="Q49" s="21" t="e">
        <f>'[1]Cash Flow College'!Q48+#REF!</f>
        <v>#REF!</v>
      </c>
      <c r="R49" s="21" t="e">
        <f>'[1]Cash Flow College'!R48+#REF!</f>
        <v>#REF!</v>
      </c>
      <c r="S49" s="21" t="e">
        <f>'[1]Cash Flow College'!S48+#REF!</f>
        <v>#REF!</v>
      </c>
      <c r="T49" s="34">
        <v>0</v>
      </c>
      <c r="U49" s="72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40">
        <f>SUM(T49:AR49)</f>
        <v>0</v>
      </c>
    </row>
    <row r="50" spans="1:45" x14ac:dyDescent="0.25">
      <c r="A50" s="11" t="s">
        <v>158</v>
      </c>
      <c r="B50" s="25" t="s">
        <v>159</v>
      </c>
      <c r="C50" s="26" t="e">
        <f t="shared" ref="C50:AS50" si="17">SUM(C46:C49)</f>
        <v>#REF!</v>
      </c>
      <c r="D50" s="26" t="e">
        <f t="shared" si="17"/>
        <v>#REF!</v>
      </c>
      <c r="E50" s="26" t="e">
        <f t="shared" si="17"/>
        <v>#REF!</v>
      </c>
      <c r="F50" s="26" t="e">
        <f t="shared" si="17"/>
        <v>#REF!</v>
      </c>
      <c r="G50" s="26" t="e">
        <f t="shared" si="17"/>
        <v>#REF!</v>
      </c>
      <c r="H50" s="26" t="e">
        <f t="shared" si="17"/>
        <v>#REF!</v>
      </c>
      <c r="I50" s="26" t="e">
        <f t="shared" si="17"/>
        <v>#REF!</v>
      </c>
      <c r="J50" s="26" t="e">
        <f t="shared" si="17"/>
        <v>#REF!</v>
      </c>
      <c r="K50" s="26" t="e">
        <f t="shared" si="17"/>
        <v>#REF!</v>
      </c>
      <c r="L50" s="26" t="e">
        <f t="shared" si="17"/>
        <v>#REF!</v>
      </c>
      <c r="M50" s="26" t="e">
        <f t="shared" si="17"/>
        <v>#REF!</v>
      </c>
      <c r="N50" s="26" t="e">
        <f t="shared" si="17"/>
        <v>#REF!</v>
      </c>
      <c r="O50" s="26" t="e">
        <f t="shared" si="17"/>
        <v>#REF!</v>
      </c>
      <c r="P50" s="26" t="e">
        <f t="shared" si="17"/>
        <v>#REF!</v>
      </c>
      <c r="Q50" s="26" t="e">
        <f t="shared" si="17"/>
        <v>#REF!</v>
      </c>
      <c r="R50" s="26" t="e">
        <f t="shared" si="17"/>
        <v>#REF!</v>
      </c>
      <c r="S50" s="26" t="e">
        <f t="shared" si="17"/>
        <v>#REF!</v>
      </c>
      <c r="T50" s="26" t="e">
        <f t="shared" si="17"/>
        <v>#REF!</v>
      </c>
      <c r="U50" s="71" t="e">
        <f t="shared" si="17"/>
        <v>#REF!</v>
      </c>
      <c r="V50" s="26" t="e">
        <f t="shared" si="17"/>
        <v>#REF!</v>
      </c>
      <c r="W50" s="26" t="e">
        <f t="shared" si="17"/>
        <v>#REF!</v>
      </c>
      <c r="X50" s="26" t="e">
        <f t="shared" si="17"/>
        <v>#REF!</v>
      </c>
      <c r="Y50" s="26" t="e">
        <f t="shared" si="17"/>
        <v>#REF!</v>
      </c>
      <c r="Z50" s="26" t="e">
        <f t="shared" si="17"/>
        <v>#REF!</v>
      </c>
      <c r="AA50" s="26" t="e">
        <f t="shared" si="17"/>
        <v>#REF!</v>
      </c>
      <c r="AB50" s="26" t="e">
        <f t="shared" si="17"/>
        <v>#REF!</v>
      </c>
      <c r="AC50" s="26" t="e">
        <f t="shared" si="17"/>
        <v>#REF!</v>
      </c>
      <c r="AD50" s="26" t="e">
        <f t="shared" si="17"/>
        <v>#REF!</v>
      </c>
      <c r="AE50" s="26" t="e">
        <f t="shared" si="17"/>
        <v>#REF!</v>
      </c>
      <c r="AF50" s="26" t="e">
        <f t="shared" si="17"/>
        <v>#REF!</v>
      </c>
      <c r="AG50" s="26" t="e">
        <f t="shared" si="17"/>
        <v>#REF!</v>
      </c>
      <c r="AH50" s="26" t="e">
        <f t="shared" si="17"/>
        <v>#REF!</v>
      </c>
      <c r="AI50" s="26" t="e">
        <f t="shared" si="17"/>
        <v>#REF!</v>
      </c>
      <c r="AJ50" s="26" t="e">
        <f t="shared" si="17"/>
        <v>#REF!</v>
      </c>
      <c r="AK50" s="26" t="e">
        <f t="shared" si="17"/>
        <v>#REF!</v>
      </c>
      <c r="AL50" s="26" t="e">
        <f t="shared" si="17"/>
        <v>#REF!</v>
      </c>
      <c r="AM50" s="26" t="e">
        <f t="shared" si="17"/>
        <v>#REF!</v>
      </c>
      <c r="AN50" s="26" t="e">
        <f t="shared" si="17"/>
        <v>#REF!</v>
      </c>
      <c r="AO50" s="26" t="e">
        <f t="shared" si="17"/>
        <v>#REF!</v>
      </c>
      <c r="AP50" s="26" t="e">
        <f t="shared" si="17"/>
        <v>#REF!</v>
      </c>
      <c r="AQ50" s="26" t="e">
        <f t="shared" si="17"/>
        <v>#REF!</v>
      </c>
      <c r="AR50" s="26" t="e">
        <f t="shared" si="17"/>
        <v>#REF!</v>
      </c>
      <c r="AS50" s="26" t="e">
        <f t="shared" si="17"/>
        <v>#REF!</v>
      </c>
    </row>
    <row r="51" spans="1:45" x14ac:dyDescent="0.25">
      <c r="A51" s="11"/>
      <c r="B51" s="11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22"/>
      <c r="U51" s="39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</row>
    <row r="52" spans="1:45" ht="15.75" thickBot="1" x14ac:dyDescent="0.3">
      <c r="A52" s="42" t="s">
        <v>160</v>
      </c>
      <c r="B52" s="43" t="s">
        <v>161</v>
      </c>
      <c r="C52" s="44" t="e">
        <f t="shared" ref="C52:S52" si="18">C37+C43+C50</f>
        <v>#REF!</v>
      </c>
      <c r="D52" s="44" t="e">
        <f t="shared" si="18"/>
        <v>#REF!</v>
      </c>
      <c r="E52" s="44" t="e">
        <f t="shared" si="18"/>
        <v>#REF!</v>
      </c>
      <c r="F52" s="44" t="e">
        <f t="shared" si="18"/>
        <v>#REF!</v>
      </c>
      <c r="G52" s="44" t="e">
        <f t="shared" si="18"/>
        <v>#REF!</v>
      </c>
      <c r="H52" s="44" t="e">
        <f t="shared" si="18"/>
        <v>#REF!</v>
      </c>
      <c r="I52" s="44" t="e">
        <f t="shared" si="18"/>
        <v>#REF!</v>
      </c>
      <c r="J52" s="44" t="e">
        <f t="shared" si="18"/>
        <v>#REF!</v>
      </c>
      <c r="K52" s="44" t="e">
        <f t="shared" si="18"/>
        <v>#REF!</v>
      </c>
      <c r="L52" s="44" t="e">
        <f t="shared" si="18"/>
        <v>#REF!</v>
      </c>
      <c r="M52" s="44" t="e">
        <f t="shared" si="18"/>
        <v>#REF!</v>
      </c>
      <c r="N52" s="44" t="e">
        <f t="shared" si="18"/>
        <v>#REF!</v>
      </c>
      <c r="O52" s="44" t="e">
        <f t="shared" si="18"/>
        <v>#REF!</v>
      </c>
      <c r="P52" s="44" t="e">
        <f t="shared" si="18"/>
        <v>#REF!</v>
      </c>
      <c r="Q52" s="44" t="e">
        <f t="shared" si="18"/>
        <v>#REF!</v>
      </c>
      <c r="R52" s="44" t="e">
        <f t="shared" si="18"/>
        <v>#REF!</v>
      </c>
      <c r="S52" s="44" t="e">
        <f t="shared" si="18"/>
        <v>#REF!</v>
      </c>
      <c r="T52" s="44" t="e">
        <f>T37+T43+T50</f>
        <v>#REF!</v>
      </c>
      <c r="U52" s="74" t="e">
        <f t="shared" ref="U52:AR52" si="19">U37+U43+U50</f>
        <v>#REF!</v>
      </c>
      <c r="V52" s="44" t="e">
        <f t="shared" si="19"/>
        <v>#REF!</v>
      </c>
      <c r="W52" s="44" t="e">
        <f t="shared" si="19"/>
        <v>#REF!</v>
      </c>
      <c r="X52" s="44" t="e">
        <f t="shared" si="19"/>
        <v>#REF!</v>
      </c>
      <c r="Y52" s="44" t="e">
        <f t="shared" si="19"/>
        <v>#REF!</v>
      </c>
      <c r="Z52" s="44" t="e">
        <f t="shared" si="19"/>
        <v>#REF!</v>
      </c>
      <c r="AA52" s="44" t="e">
        <f t="shared" si="19"/>
        <v>#REF!</v>
      </c>
      <c r="AB52" s="44" t="e">
        <f t="shared" si="19"/>
        <v>#REF!</v>
      </c>
      <c r="AC52" s="44" t="e">
        <f t="shared" si="19"/>
        <v>#REF!</v>
      </c>
      <c r="AD52" s="44" t="e">
        <f t="shared" si="19"/>
        <v>#REF!</v>
      </c>
      <c r="AE52" s="44" t="e">
        <f t="shared" si="19"/>
        <v>#REF!</v>
      </c>
      <c r="AF52" s="44" t="e">
        <f t="shared" si="19"/>
        <v>#REF!</v>
      </c>
      <c r="AG52" s="44" t="e">
        <f t="shared" si="19"/>
        <v>#REF!</v>
      </c>
      <c r="AH52" s="44" t="e">
        <f t="shared" si="19"/>
        <v>#REF!</v>
      </c>
      <c r="AI52" s="44" t="e">
        <f t="shared" si="19"/>
        <v>#REF!</v>
      </c>
      <c r="AJ52" s="44" t="e">
        <f t="shared" si="19"/>
        <v>#REF!</v>
      </c>
      <c r="AK52" s="44" t="e">
        <f t="shared" si="19"/>
        <v>#REF!</v>
      </c>
      <c r="AL52" s="44" t="e">
        <f t="shared" si="19"/>
        <v>#REF!</v>
      </c>
      <c r="AM52" s="44" t="e">
        <f t="shared" si="19"/>
        <v>#REF!</v>
      </c>
      <c r="AN52" s="44" t="e">
        <f t="shared" si="19"/>
        <v>#REF!</v>
      </c>
      <c r="AO52" s="44" t="e">
        <f t="shared" si="19"/>
        <v>#REF!</v>
      </c>
      <c r="AP52" s="44" t="e">
        <f t="shared" si="19"/>
        <v>#REF!</v>
      </c>
      <c r="AQ52" s="44" t="e">
        <f t="shared" si="19"/>
        <v>#REF!</v>
      </c>
      <c r="AR52" s="44" t="e">
        <f t="shared" si="19"/>
        <v>#REF!</v>
      </c>
      <c r="AS52" s="44" t="e">
        <f>AS33-AS36-AS43+AS50</f>
        <v>#REF!</v>
      </c>
    </row>
    <row r="53" spans="1:45" ht="15.75" thickTop="1" x14ac:dyDescent="0.25">
      <c r="A53" s="11"/>
      <c r="B53" s="11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21"/>
      <c r="U53" s="39"/>
      <c r="V53" s="22"/>
      <c r="W53" s="22"/>
      <c r="X53" s="21"/>
      <c r="Y53" s="21"/>
      <c r="Z53" s="22"/>
      <c r="AA53" s="22"/>
      <c r="AB53" s="21"/>
      <c r="AC53" s="21"/>
      <c r="AD53" s="21"/>
      <c r="AE53" s="21"/>
      <c r="AF53" s="22"/>
      <c r="AG53" s="21"/>
      <c r="AH53" s="22"/>
      <c r="AI53" s="21"/>
      <c r="AJ53" s="22"/>
      <c r="AK53" s="21"/>
      <c r="AL53" s="22"/>
      <c r="AM53" s="21"/>
      <c r="AN53" s="21"/>
      <c r="AO53" s="21"/>
      <c r="AP53" s="21"/>
      <c r="AQ53" s="21"/>
      <c r="AR53" s="21"/>
      <c r="AS53" s="23"/>
    </row>
    <row r="54" spans="1:45" x14ac:dyDescent="0.25">
      <c r="A54" s="11"/>
      <c r="B54" s="11" t="s">
        <v>162</v>
      </c>
      <c r="C54" s="45">
        <f>8485496-800000</f>
        <v>7685496</v>
      </c>
      <c r="D54" s="21" t="e">
        <f>C55</f>
        <v>#REF!</v>
      </c>
      <c r="E54" s="21" t="e">
        <f t="shared" ref="E54:T54" si="20">D55</f>
        <v>#REF!</v>
      </c>
      <c r="F54" s="21" t="e">
        <f t="shared" si="20"/>
        <v>#REF!</v>
      </c>
      <c r="G54" s="21" t="e">
        <f t="shared" si="20"/>
        <v>#REF!</v>
      </c>
      <c r="H54" s="21" t="e">
        <f t="shared" si="20"/>
        <v>#REF!</v>
      </c>
      <c r="I54" s="21" t="e">
        <f t="shared" si="20"/>
        <v>#REF!</v>
      </c>
      <c r="J54" s="21" t="e">
        <f t="shared" si="20"/>
        <v>#REF!</v>
      </c>
      <c r="K54" s="21" t="e">
        <f t="shared" si="20"/>
        <v>#REF!</v>
      </c>
      <c r="L54" s="21" t="e">
        <f t="shared" si="20"/>
        <v>#REF!</v>
      </c>
      <c r="M54" s="21" t="e">
        <f t="shared" si="20"/>
        <v>#REF!</v>
      </c>
      <c r="N54" s="21" t="e">
        <f t="shared" si="20"/>
        <v>#REF!</v>
      </c>
      <c r="O54" s="21" t="e">
        <f t="shared" si="20"/>
        <v>#REF!</v>
      </c>
      <c r="P54" s="21" t="e">
        <f t="shared" si="20"/>
        <v>#REF!</v>
      </c>
      <c r="Q54" s="21" t="e">
        <f t="shared" si="20"/>
        <v>#REF!</v>
      </c>
      <c r="R54" s="21" t="e">
        <f t="shared" si="20"/>
        <v>#REF!</v>
      </c>
      <c r="S54" s="21" t="e">
        <f t="shared" si="20"/>
        <v>#REF!</v>
      </c>
      <c r="T54" s="21" t="e">
        <f t="shared" si="20"/>
        <v>#REF!</v>
      </c>
      <c r="U54" s="39" t="e">
        <f>T55</f>
        <v>#REF!</v>
      </c>
      <c r="V54" s="22" t="e">
        <f t="shared" ref="V54:AR54" si="21">U55</f>
        <v>#REF!</v>
      </c>
      <c r="W54" s="22" t="e">
        <f t="shared" si="21"/>
        <v>#REF!</v>
      </c>
      <c r="X54" s="21" t="e">
        <f t="shared" si="21"/>
        <v>#REF!</v>
      </c>
      <c r="Y54" s="21" t="e">
        <f t="shared" si="21"/>
        <v>#REF!</v>
      </c>
      <c r="Z54" s="22" t="e">
        <f t="shared" si="21"/>
        <v>#REF!</v>
      </c>
      <c r="AA54" s="22" t="e">
        <f t="shared" si="21"/>
        <v>#REF!</v>
      </c>
      <c r="AB54" s="21" t="e">
        <f t="shared" si="21"/>
        <v>#REF!</v>
      </c>
      <c r="AC54" s="21" t="e">
        <f t="shared" si="21"/>
        <v>#REF!</v>
      </c>
      <c r="AD54" s="21" t="e">
        <f t="shared" si="21"/>
        <v>#REF!</v>
      </c>
      <c r="AE54" s="21" t="e">
        <f t="shared" si="21"/>
        <v>#REF!</v>
      </c>
      <c r="AF54" s="22" t="e">
        <f t="shared" si="21"/>
        <v>#REF!</v>
      </c>
      <c r="AG54" s="21" t="e">
        <f t="shared" si="21"/>
        <v>#REF!</v>
      </c>
      <c r="AH54" s="22" t="e">
        <f t="shared" si="21"/>
        <v>#REF!</v>
      </c>
      <c r="AI54" s="21" t="e">
        <f t="shared" si="21"/>
        <v>#REF!</v>
      </c>
      <c r="AJ54" s="22" t="e">
        <f t="shared" si="21"/>
        <v>#REF!</v>
      </c>
      <c r="AK54" s="21" t="e">
        <f t="shared" si="21"/>
        <v>#REF!</v>
      </c>
      <c r="AL54" s="22" t="e">
        <f t="shared" si="21"/>
        <v>#REF!</v>
      </c>
      <c r="AM54" s="21" t="e">
        <f t="shared" si="21"/>
        <v>#REF!</v>
      </c>
      <c r="AN54" s="21" t="e">
        <f t="shared" si="21"/>
        <v>#REF!</v>
      </c>
      <c r="AO54" s="21" t="e">
        <f t="shared" si="21"/>
        <v>#REF!</v>
      </c>
      <c r="AP54" s="21" t="e">
        <f t="shared" si="21"/>
        <v>#REF!</v>
      </c>
      <c r="AQ54" s="21" t="e">
        <f t="shared" si="21"/>
        <v>#REF!</v>
      </c>
      <c r="AR54" s="21" t="e">
        <f t="shared" si="21"/>
        <v>#REF!</v>
      </c>
      <c r="AS54" s="21"/>
    </row>
    <row r="55" spans="1:45" x14ac:dyDescent="0.25">
      <c r="A55" s="11"/>
      <c r="B55" s="11" t="s">
        <v>163</v>
      </c>
      <c r="C55" s="21" t="e">
        <f>C54+C52</f>
        <v>#REF!</v>
      </c>
      <c r="D55" s="21" t="e">
        <f t="shared" ref="D55:S55" si="22">D54+D52</f>
        <v>#REF!</v>
      </c>
      <c r="E55" s="21" t="e">
        <f t="shared" si="22"/>
        <v>#REF!</v>
      </c>
      <c r="F55" s="21" t="e">
        <f t="shared" si="22"/>
        <v>#REF!</v>
      </c>
      <c r="G55" s="21" t="e">
        <f t="shared" si="22"/>
        <v>#REF!</v>
      </c>
      <c r="H55" s="21" t="e">
        <f t="shared" si="22"/>
        <v>#REF!</v>
      </c>
      <c r="I55" s="21" t="e">
        <f t="shared" si="22"/>
        <v>#REF!</v>
      </c>
      <c r="J55" s="21" t="e">
        <f t="shared" si="22"/>
        <v>#REF!</v>
      </c>
      <c r="K55" s="21" t="e">
        <f t="shared" si="22"/>
        <v>#REF!</v>
      </c>
      <c r="L55" s="21" t="e">
        <f t="shared" si="22"/>
        <v>#REF!</v>
      </c>
      <c r="M55" s="21" t="e">
        <f t="shared" si="22"/>
        <v>#REF!</v>
      </c>
      <c r="N55" s="21" t="e">
        <f t="shared" si="22"/>
        <v>#REF!</v>
      </c>
      <c r="O55" s="21" t="e">
        <f t="shared" si="22"/>
        <v>#REF!</v>
      </c>
      <c r="P55" s="21" t="e">
        <f t="shared" si="22"/>
        <v>#REF!</v>
      </c>
      <c r="Q55" s="21" t="e">
        <f t="shared" si="22"/>
        <v>#REF!</v>
      </c>
      <c r="R55" s="21" t="e">
        <f t="shared" si="22"/>
        <v>#REF!</v>
      </c>
      <c r="S55" s="21" t="e">
        <f t="shared" si="22"/>
        <v>#REF!</v>
      </c>
      <c r="T55" s="21" t="e">
        <f>T54+T52</f>
        <v>#REF!</v>
      </c>
      <c r="U55" s="39" t="e">
        <f t="shared" ref="U55:AB55" si="23">U54+U52</f>
        <v>#REF!</v>
      </c>
      <c r="V55" s="22" t="e">
        <f t="shared" si="23"/>
        <v>#REF!</v>
      </c>
      <c r="W55" s="22" t="e">
        <f t="shared" si="23"/>
        <v>#REF!</v>
      </c>
      <c r="X55" s="21" t="e">
        <f t="shared" si="23"/>
        <v>#REF!</v>
      </c>
      <c r="Y55" s="21" t="e">
        <f t="shared" si="23"/>
        <v>#REF!</v>
      </c>
      <c r="Z55" s="22" t="e">
        <f t="shared" si="23"/>
        <v>#REF!</v>
      </c>
      <c r="AA55" s="22" t="e">
        <f t="shared" si="23"/>
        <v>#REF!</v>
      </c>
      <c r="AB55" s="21" t="e">
        <f t="shared" si="23"/>
        <v>#REF!</v>
      </c>
      <c r="AC55" s="21" t="e">
        <f>AC54+AC52</f>
        <v>#REF!</v>
      </c>
      <c r="AD55" s="21" t="e">
        <f>AD54+AD52</f>
        <v>#REF!</v>
      </c>
      <c r="AE55" s="21" t="e">
        <f t="shared" ref="AE55:AR55" si="24">AE54+AE52</f>
        <v>#REF!</v>
      </c>
      <c r="AF55" s="22" t="e">
        <f t="shared" si="24"/>
        <v>#REF!</v>
      </c>
      <c r="AG55" s="21" t="e">
        <f t="shared" si="24"/>
        <v>#REF!</v>
      </c>
      <c r="AH55" s="22" t="e">
        <f t="shared" si="24"/>
        <v>#REF!</v>
      </c>
      <c r="AI55" s="21" t="e">
        <f t="shared" si="24"/>
        <v>#REF!</v>
      </c>
      <c r="AJ55" s="22" t="e">
        <f t="shared" si="24"/>
        <v>#REF!</v>
      </c>
      <c r="AK55" s="21" t="e">
        <f t="shared" si="24"/>
        <v>#REF!</v>
      </c>
      <c r="AL55" s="22" t="e">
        <f t="shared" si="24"/>
        <v>#REF!</v>
      </c>
      <c r="AM55" s="21" t="e">
        <f t="shared" si="24"/>
        <v>#REF!</v>
      </c>
      <c r="AN55" s="21" t="e">
        <f t="shared" si="24"/>
        <v>#REF!</v>
      </c>
      <c r="AO55" s="21" t="e">
        <f t="shared" si="24"/>
        <v>#REF!</v>
      </c>
      <c r="AP55" s="21" t="e">
        <f t="shared" si="24"/>
        <v>#REF!</v>
      </c>
      <c r="AQ55" s="21" t="e">
        <f t="shared" si="24"/>
        <v>#REF!</v>
      </c>
      <c r="AR55" s="21" t="e">
        <f t="shared" si="24"/>
        <v>#REF!</v>
      </c>
      <c r="AS55" s="21" t="e">
        <f>AS54+AS52</f>
        <v>#REF!</v>
      </c>
    </row>
    <row r="56" spans="1:45" x14ac:dyDescent="0.25">
      <c r="A56" s="11"/>
      <c r="B56" s="11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21"/>
      <c r="U56" s="39"/>
      <c r="V56" s="22"/>
      <c r="W56" s="22"/>
      <c r="X56" s="21"/>
      <c r="Y56" s="21"/>
      <c r="Z56" s="22"/>
      <c r="AA56" s="22"/>
      <c r="AB56" s="21"/>
      <c r="AC56" s="21"/>
      <c r="AD56" s="21"/>
      <c r="AE56" s="21"/>
      <c r="AF56" s="22"/>
      <c r="AG56" s="21"/>
      <c r="AH56" s="22"/>
      <c r="AI56" s="21"/>
      <c r="AJ56" s="22"/>
      <c r="AK56" s="21"/>
      <c r="AL56" s="22"/>
      <c r="AM56" s="21"/>
      <c r="AN56" s="21"/>
      <c r="AO56" s="21"/>
      <c r="AP56" s="21"/>
      <c r="AQ56" s="21"/>
      <c r="AR56" s="21"/>
      <c r="AS56" s="23"/>
    </row>
    <row r="57" spans="1:45" x14ac:dyDescent="0.25">
      <c r="A57" s="11"/>
      <c r="B57" s="11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21"/>
      <c r="U57" s="39"/>
      <c r="V57" s="22"/>
      <c r="W57" s="22"/>
      <c r="X57" s="21"/>
      <c r="Y57" s="21"/>
      <c r="Z57" s="22"/>
      <c r="AA57" s="22"/>
      <c r="AB57" s="21"/>
      <c r="AC57" s="21"/>
      <c r="AD57" s="21"/>
      <c r="AE57" s="21"/>
      <c r="AF57" s="22"/>
      <c r="AG57" s="21"/>
      <c r="AH57" s="22"/>
      <c r="AI57" s="21"/>
      <c r="AJ57" s="22"/>
      <c r="AK57" s="21"/>
      <c r="AL57" s="22"/>
      <c r="AM57" s="21"/>
      <c r="AN57" s="21"/>
      <c r="AO57" s="21"/>
      <c r="AP57" s="21"/>
      <c r="AQ57" s="21"/>
      <c r="AR57" s="21"/>
      <c r="AS57" s="23"/>
    </row>
    <row r="58" spans="1:45" x14ac:dyDescent="0.25">
      <c r="A58" s="11"/>
      <c r="B58" s="11" t="s">
        <v>164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21"/>
      <c r="U58" s="39"/>
      <c r="V58" s="22"/>
      <c r="W58" s="22"/>
      <c r="X58" s="21"/>
      <c r="Y58" s="21"/>
      <c r="Z58" s="22"/>
      <c r="AA58" s="22"/>
      <c r="AB58" s="21"/>
      <c r="AC58" s="21"/>
      <c r="AD58" s="21"/>
      <c r="AE58" s="21"/>
      <c r="AF58" s="22"/>
      <c r="AG58" s="21"/>
      <c r="AH58" s="22"/>
      <c r="AI58" s="21"/>
      <c r="AJ58" s="22"/>
      <c r="AK58" s="21"/>
      <c r="AL58" s="22"/>
      <c r="AM58" s="21"/>
      <c r="AN58" s="21"/>
      <c r="AO58" s="21"/>
      <c r="AP58" s="21"/>
      <c r="AQ58" s="21"/>
      <c r="AR58" s="21"/>
      <c r="AS58" s="23"/>
    </row>
    <row r="59" spans="1:45" x14ac:dyDescent="0.25">
      <c r="A59" s="11"/>
      <c r="B59" s="18" t="s">
        <v>165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21">
        <v>0</v>
      </c>
      <c r="U59" s="39">
        <v>0</v>
      </c>
      <c r="V59" s="22">
        <v>0</v>
      </c>
      <c r="W59" s="22">
        <v>0</v>
      </c>
      <c r="X59" s="21">
        <v>0</v>
      </c>
      <c r="Y59" s="21">
        <v>0</v>
      </c>
      <c r="Z59" s="22">
        <v>0</v>
      </c>
      <c r="AA59" s="22">
        <v>0</v>
      </c>
      <c r="AB59" s="21">
        <v>0</v>
      </c>
      <c r="AC59" s="21">
        <v>0</v>
      </c>
      <c r="AD59" s="21">
        <v>0</v>
      </c>
      <c r="AE59" s="21">
        <v>0</v>
      </c>
      <c r="AF59" s="22">
        <v>0</v>
      </c>
      <c r="AG59" s="21">
        <v>0</v>
      </c>
      <c r="AH59" s="22">
        <v>0</v>
      </c>
      <c r="AI59" s="21">
        <v>0</v>
      </c>
      <c r="AJ59" s="22">
        <v>0</v>
      </c>
      <c r="AK59" s="21">
        <v>0</v>
      </c>
      <c r="AL59" s="22">
        <v>0</v>
      </c>
      <c r="AM59" s="21">
        <v>0</v>
      </c>
      <c r="AN59" s="21">
        <v>0</v>
      </c>
      <c r="AO59" s="21">
        <v>0</v>
      </c>
      <c r="AP59" s="21">
        <v>0</v>
      </c>
      <c r="AQ59" s="21">
        <v>0</v>
      </c>
      <c r="AR59" s="21">
        <v>0</v>
      </c>
      <c r="AS59" s="21">
        <v>0</v>
      </c>
    </row>
    <row r="60" spans="1:45" x14ac:dyDescent="0.25">
      <c r="A60" s="11"/>
      <c r="B60" s="18" t="s">
        <v>166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21">
        <v>0</v>
      </c>
      <c r="U60" s="39">
        <v>0</v>
      </c>
      <c r="V60" s="22">
        <v>0</v>
      </c>
      <c r="W60" s="22">
        <v>0</v>
      </c>
      <c r="X60" s="21">
        <v>0</v>
      </c>
      <c r="Y60" s="21">
        <v>0</v>
      </c>
      <c r="Z60" s="22">
        <v>0</v>
      </c>
      <c r="AA60" s="22">
        <v>0</v>
      </c>
      <c r="AB60" s="21">
        <v>0</v>
      </c>
      <c r="AC60" s="21">
        <v>0</v>
      </c>
      <c r="AD60" s="21">
        <v>0</v>
      </c>
      <c r="AE60" s="21">
        <v>0</v>
      </c>
      <c r="AF60" s="22">
        <v>0</v>
      </c>
      <c r="AG60" s="21">
        <v>0</v>
      </c>
      <c r="AH60" s="22">
        <v>0</v>
      </c>
      <c r="AI60" s="21">
        <v>0</v>
      </c>
      <c r="AJ60" s="22">
        <v>0</v>
      </c>
      <c r="AK60" s="21">
        <v>0</v>
      </c>
      <c r="AL60" s="22">
        <v>0</v>
      </c>
      <c r="AM60" s="21">
        <v>0</v>
      </c>
      <c r="AN60" s="21">
        <v>0</v>
      </c>
      <c r="AO60" s="21">
        <v>0</v>
      </c>
      <c r="AP60" s="21">
        <v>0</v>
      </c>
      <c r="AQ60" s="21">
        <v>0</v>
      </c>
      <c r="AR60" s="21">
        <v>0</v>
      </c>
      <c r="AS60" s="21">
        <v>0</v>
      </c>
    </row>
    <row r="61" spans="1:45" x14ac:dyDescent="0.25">
      <c r="A61" s="11"/>
      <c r="B61" s="18" t="s">
        <v>167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21"/>
      <c r="U61" s="39"/>
      <c r="V61" s="22"/>
      <c r="W61" s="22"/>
      <c r="X61" s="21"/>
      <c r="Y61" s="21"/>
      <c r="Z61" s="22"/>
      <c r="AA61" s="22"/>
      <c r="AB61" s="21"/>
      <c r="AC61" s="21"/>
      <c r="AD61" s="21"/>
      <c r="AE61" s="21"/>
      <c r="AF61" s="22"/>
      <c r="AG61" s="21"/>
      <c r="AH61" s="22"/>
      <c r="AI61" s="21"/>
      <c r="AJ61" s="22"/>
      <c r="AK61" s="21"/>
      <c r="AL61" s="22"/>
      <c r="AM61" s="21"/>
      <c r="AN61" s="21"/>
      <c r="AO61" s="21"/>
      <c r="AP61" s="21"/>
      <c r="AQ61" s="21"/>
      <c r="AR61" s="21"/>
      <c r="AS61" s="23"/>
    </row>
    <row r="62" spans="1:45" x14ac:dyDescent="0.25">
      <c r="A62" s="11"/>
      <c r="B62" s="18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22"/>
      <c r="U62" s="39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</row>
    <row r="63" spans="1:45" x14ac:dyDescent="0.25">
      <c r="A63" s="11"/>
      <c r="B63" s="18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21"/>
      <c r="U63" s="39"/>
      <c r="V63" s="22"/>
      <c r="W63" s="22"/>
      <c r="X63" s="21"/>
      <c r="Y63" s="21"/>
      <c r="Z63" s="22"/>
      <c r="AA63" s="22"/>
      <c r="AB63" s="21"/>
      <c r="AC63" s="21"/>
      <c r="AD63" s="21"/>
      <c r="AE63" s="21"/>
      <c r="AF63" s="22"/>
      <c r="AG63" s="21"/>
      <c r="AH63" s="22"/>
      <c r="AI63" s="21"/>
      <c r="AJ63" s="22"/>
      <c r="AK63" s="21"/>
      <c r="AL63" s="22"/>
      <c r="AM63" s="21"/>
      <c r="AN63" s="21"/>
      <c r="AO63" s="21"/>
      <c r="AP63" s="21"/>
      <c r="AQ63" s="21"/>
      <c r="AR63" s="21"/>
      <c r="AS63" s="46"/>
    </row>
    <row r="64" spans="1:45" x14ac:dyDescent="0.25">
      <c r="A64" s="11"/>
      <c r="B64" s="18" t="s">
        <v>168</v>
      </c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21"/>
      <c r="U64" s="39"/>
      <c r="V64" s="22"/>
      <c r="W64" s="22"/>
      <c r="X64" s="21"/>
      <c r="Y64" s="21"/>
      <c r="Z64" s="22"/>
      <c r="AA64" s="22"/>
      <c r="AB64" s="21"/>
      <c r="AC64" s="21"/>
      <c r="AD64" s="21"/>
      <c r="AE64" s="21"/>
      <c r="AF64" s="22"/>
      <c r="AG64" s="21"/>
      <c r="AH64" s="22"/>
      <c r="AI64" s="21"/>
      <c r="AJ64" s="22"/>
      <c r="AK64" s="21"/>
      <c r="AL64" s="22"/>
      <c r="AM64" s="21"/>
      <c r="AN64" s="21"/>
      <c r="AO64" s="21"/>
      <c r="AP64" s="21"/>
      <c r="AQ64" s="21"/>
      <c r="AR64" s="21"/>
      <c r="AS64" s="23"/>
    </row>
    <row r="65" spans="1:45" x14ac:dyDescent="0.25">
      <c r="A65" s="11" t="s">
        <v>169</v>
      </c>
      <c r="B65" s="25" t="s">
        <v>170</v>
      </c>
      <c r="C65" s="26">
        <f>SUM(C59:C64)</f>
        <v>0</v>
      </c>
      <c r="D65" s="26">
        <f t="shared" ref="D65:AS65" si="25">SUM(D59:D64)</f>
        <v>0</v>
      </c>
      <c r="E65" s="26">
        <f t="shared" si="25"/>
        <v>0</v>
      </c>
      <c r="F65" s="26">
        <f t="shared" si="25"/>
        <v>0</v>
      </c>
      <c r="G65" s="26">
        <f t="shared" si="25"/>
        <v>0</v>
      </c>
      <c r="H65" s="26">
        <f t="shared" si="25"/>
        <v>0</v>
      </c>
      <c r="I65" s="26">
        <f t="shared" si="25"/>
        <v>0</v>
      </c>
      <c r="J65" s="26">
        <f t="shared" si="25"/>
        <v>0</v>
      </c>
      <c r="K65" s="26">
        <f t="shared" si="25"/>
        <v>0</v>
      </c>
      <c r="L65" s="26">
        <f t="shared" si="25"/>
        <v>0</v>
      </c>
      <c r="M65" s="26">
        <f t="shared" si="25"/>
        <v>0</v>
      </c>
      <c r="N65" s="26">
        <f t="shared" si="25"/>
        <v>0</v>
      </c>
      <c r="O65" s="26"/>
      <c r="P65" s="26"/>
      <c r="Q65" s="26"/>
      <c r="R65" s="26"/>
      <c r="S65" s="26"/>
      <c r="T65" s="26">
        <f t="shared" si="25"/>
        <v>0</v>
      </c>
      <c r="U65" s="71">
        <f t="shared" si="25"/>
        <v>0</v>
      </c>
      <c r="V65" s="26">
        <f t="shared" si="25"/>
        <v>0</v>
      </c>
      <c r="W65" s="26">
        <f t="shared" si="25"/>
        <v>0</v>
      </c>
      <c r="X65" s="26">
        <f t="shared" si="25"/>
        <v>0</v>
      </c>
      <c r="Y65" s="26">
        <f t="shared" si="25"/>
        <v>0</v>
      </c>
      <c r="Z65" s="26">
        <f t="shared" si="25"/>
        <v>0</v>
      </c>
      <c r="AA65" s="26">
        <f t="shared" si="25"/>
        <v>0</v>
      </c>
      <c r="AB65" s="26">
        <f t="shared" si="25"/>
        <v>0</v>
      </c>
      <c r="AC65" s="26">
        <f t="shared" si="25"/>
        <v>0</v>
      </c>
      <c r="AD65" s="26">
        <f t="shared" si="25"/>
        <v>0</v>
      </c>
      <c r="AE65" s="26">
        <f t="shared" si="25"/>
        <v>0</v>
      </c>
      <c r="AF65" s="26">
        <f t="shared" si="25"/>
        <v>0</v>
      </c>
      <c r="AG65" s="26">
        <f t="shared" si="25"/>
        <v>0</v>
      </c>
      <c r="AH65" s="26">
        <f t="shared" si="25"/>
        <v>0</v>
      </c>
      <c r="AI65" s="26">
        <f t="shared" si="25"/>
        <v>0</v>
      </c>
      <c r="AJ65" s="26">
        <f t="shared" si="25"/>
        <v>0</v>
      </c>
      <c r="AK65" s="26">
        <f t="shared" si="25"/>
        <v>0</v>
      </c>
      <c r="AL65" s="26">
        <f t="shared" si="25"/>
        <v>0</v>
      </c>
      <c r="AM65" s="26">
        <f t="shared" si="25"/>
        <v>0</v>
      </c>
      <c r="AN65" s="26">
        <f t="shared" si="25"/>
        <v>0</v>
      </c>
      <c r="AO65" s="26">
        <f t="shared" si="25"/>
        <v>0</v>
      </c>
      <c r="AP65" s="26">
        <f t="shared" si="25"/>
        <v>0</v>
      </c>
      <c r="AQ65" s="26">
        <f t="shared" si="25"/>
        <v>0</v>
      </c>
      <c r="AR65" s="26">
        <f t="shared" si="25"/>
        <v>0</v>
      </c>
      <c r="AS65" s="26">
        <f t="shared" si="25"/>
        <v>0</v>
      </c>
    </row>
    <row r="66" spans="1:45" x14ac:dyDescent="0.25">
      <c r="A66" s="11"/>
      <c r="B66" s="11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75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</row>
    <row r="67" spans="1:45" x14ac:dyDescent="0.25">
      <c r="A67" s="11" t="s">
        <v>171</v>
      </c>
      <c r="B67" s="18" t="s">
        <v>172</v>
      </c>
      <c r="C67" s="21">
        <f t="shared" ref="C67:N67" si="26">C65/C31</f>
        <v>0</v>
      </c>
      <c r="D67" s="21">
        <f t="shared" si="26"/>
        <v>0</v>
      </c>
      <c r="E67" s="21">
        <f t="shared" si="26"/>
        <v>0</v>
      </c>
      <c r="F67" s="21">
        <f t="shared" si="26"/>
        <v>0</v>
      </c>
      <c r="G67" s="21">
        <f t="shared" si="26"/>
        <v>0</v>
      </c>
      <c r="H67" s="21">
        <f t="shared" si="26"/>
        <v>0</v>
      </c>
      <c r="I67" s="21">
        <f t="shared" si="26"/>
        <v>0</v>
      </c>
      <c r="J67" s="21">
        <f t="shared" si="26"/>
        <v>0</v>
      </c>
      <c r="K67" s="21">
        <f t="shared" si="26"/>
        <v>0</v>
      </c>
      <c r="L67" s="21">
        <f t="shared" si="26"/>
        <v>0</v>
      </c>
      <c r="M67" s="21">
        <f t="shared" si="26"/>
        <v>0</v>
      </c>
      <c r="N67" s="21">
        <f t="shared" si="26"/>
        <v>0</v>
      </c>
      <c r="O67" s="21"/>
      <c r="P67" s="21"/>
      <c r="Q67" s="21"/>
      <c r="R67" s="21"/>
      <c r="S67" s="21"/>
      <c r="T67" s="21">
        <f>T65/T31</f>
        <v>0</v>
      </c>
      <c r="U67" s="39">
        <f t="shared" ref="U67:AS67" si="27">U65/U31</f>
        <v>0</v>
      </c>
      <c r="V67" s="21">
        <f t="shared" si="27"/>
        <v>0</v>
      </c>
      <c r="W67" s="21">
        <f t="shared" si="27"/>
        <v>0</v>
      </c>
      <c r="X67" s="21">
        <f t="shared" si="27"/>
        <v>0</v>
      </c>
      <c r="Y67" s="21">
        <f t="shared" si="27"/>
        <v>0</v>
      </c>
      <c r="Z67" s="21">
        <f t="shared" si="27"/>
        <v>0</v>
      </c>
      <c r="AA67" s="21">
        <f t="shared" si="27"/>
        <v>0</v>
      </c>
      <c r="AB67" s="21">
        <f t="shared" si="27"/>
        <v>0</v>
      </c>
      <c r="AC67" s="21">
        <f t="shared" si="27"/>
        <v>0</v>
      </c>
      <c r="AD67" s="21">
        <f t="shared" si="27"/>
        <v>0</v>
      </c>
      <c r="AE67" s="21">
        <f t="shared" si="27"/>
        <v>0</v>
      </c>
      <c r="AF67" s="21">
        <f t="shared" si="27"/>
        <v>0</v>
      </c>
      <c r="AG67" s="21">
        <f t="shared" si="27"/>
        <v>0</v>
      </c>
      <c r="AH67" s="21">
        <f t="shared" si="27"/>
        <v>0</v>
      </c>
      <c r="AI67" s="21">
        <f t="shared" si="27"/>
        <v>0</v>
      </c>
      <c r="AJ67" s="21">
        <f t="shared" si="27"/>
        <v>0</v>
      </c>
      <c r="AK67" s="21">
        <f t="shared" si="27"/>
        <v>0</v>
      </c>
      <c r="AL67" s="21">
        <f t="shared" si="27"/>
        <v>0</v>
      </c>
      <c r="AM67" s="21">
        <f t="shared" si="27"/>
        <v>0</v>
      </c>
      <c r="AN67" s="21">
        <f t="shared" si="27"/>
        <v>0</v>
      </c>
      <c r="AO67" s="21">
        <f t="shared" si="27"/>
        <v>0</v>
      </c>
      <c r="AP67" s="21">
        <f t="shared" si="27"/>
        <v>0</v>
      </c>
      <c r="AQ67" s="21">
        <f t="shared" si="27"/>
        <v>0</v>
      </c>
      <c r="AR67" s="21">
        <f t="shared" si="27"/>
        <v>0</v>
      </c>
      <c r="AS67" s="21">
        <f t="shared" si="27"/>
        <v>0</v>
      </c>
    </row>
    <row r="68" spans="1:45" x14ac:dyDescent="0.25">
      <c r="A68" s="11" t="s">
        <v>173</v>
      </c>
      <c r="B68" s="18" t="s">
        <v>174</v>
      </c>
      <c r="C68" s="21" t="e">
        <f t="shared" ref="C68:N68" si="28">C65/C19</f>
        <v>#REF!</v>
      </c>
      <c r="D68" s="21" t="e">
        <f t="shared" si="28"/>
        <v>#REF!</v>
      </c>
      <c r="E68" s="21" t="e">
        <f t="shared" si="28"/>
        <v>#REF!</v>
      </c>
      <c r="F68" s="21" t="e">
        <f t="shared" si="28"/>
        <v>#REF!</v>
      </c>
      <c r="G68" s="21" t="e">
        <f t="shared" si="28"/>
        <v>#REF!</v>
      </c>
      <c r="H68" s="21" t="e">
        <f t="shared" si="28"/>
        <v>#REF!</v>
      </c>
      <c r="I68" s="21" t="e">
        <f t="shared" si="28"/>
        <v>#REF!</v>
      </c>
      <c r="J68" s="21" t="e">
        <f t="shared" si="28"/>
        <v>#REF!</v>
      </c>
      <c r="K68" s="21" t="e">
        <f t="shared" si="28"/>
        <v>#REF!</v>
      </c>
      <c r="L68" s="21" t="e">
        <f t="shared" si="28"/>
        <v>#REF!</v>
      </c>
      <c r="M68" s="21" t="e">
        <f t="shared" si="28"/>
        <v>#REF!</v>
      </c>
      <c r="N68" s="21" t="e">
        <f t="shared" si="28"/>
        <v>#REF!</v>
      </c>
      <c r="O68" s="21"/>
      <c r="P68" s="21"/>
      <c r="Q68" s="21"/>
      <c r="R68" s="21"/>
      <c r="S68" s="21"/>
      <c r="T68" s="21">
        <f>T65/T19</f>
        <v>0</v>
      </c>
      <c r="U68" s="39">
        <f t="shared" ref="U68:AS68" si="29">U65/U19</f>
        <v>0</v>
      </c>
      <c r="V68" s="21">
        <f t="shared" si="29"/>
        <v>0</v>
      </c>
      <c r="W68" s="21">
        <f t="shared" si="29"/>
        <v>0</v>
      </c>
      <c r="X68" s="21">
        <f t="shared" si="29"/>
        <v>0</v>
      </c>
      <c r="Y68" s="21">
        <f t="shared" si="29"/>
        <v>0</v>
      </c>
      <c r="Z68" s="21">
        <f t="shared" si="29"/>
        <v>0</v>
      </c>
      <c r="AA68" s="21">
        <f t="shared" si="29"/>
        <v>0</v>
      </c>
      <c r="AB68" s="21">
        <f t="shared" si="29"/>
        <v>0</v>
      </c>
      <c r="AC68" s="21">
        <f t="shared" si="29"/>
        <v>0</v>
      </c>
      <c r="AD68" s="21">
        <f t="shared" si="29"/>
        <v>0</v>
      </c>
      <c r="AE68" s="21">
        <f t="shared" si="29"/>
        <v>0</v>
      </c>
      <c r="AF68" s="21">
        <f t="shared" si="29"/>
        <v>0</v>
      </c>
      <c r="AG68" s="21">
        <f t="shared" si="29"/>
        <v>0</v>
      </c>
      <c r="AH68" s="21">
        <f t="shared" si="29"/>
        <v>0</v>
      </c>
      <c r="AI68" s="21">
        <f t="shared" si="29"/>
        <v>0</v>
      </c>
      <c r="AJ68" s="21">
        <f t="shared" si="29"/>
        <v>0</v>
      </c>
      <c r="AK68" s="21">
        <f t="shared" si="29"/>
        <v>0</v>
      </c>
      <c r="AL68" s="21">
        <f t="shared" si="29"/>
        <v>0</v>
      </c>
      <c r="AM68" s="21">
        <f t="shared" si="29"/>
        <v>0</v>
      </c>
      <c r="AN68" s="21">
        <f t="shared" si="29"/>
        <v>0</v>
      </c>
      <c r="AO68" s="21">
        <f t="shared" si="29"/>
        <v>0</v>
      </c>
      <c r="AP68" s="21">
        <f t="shared" si="29"/>
        <v>0</v>
      </c>
      <c r="AQ68" s="21">
        <f t="shared" si="29"/>
        <v>0</v>
      </c>
      <c r="AR68" s="21">
        <f t="shared" si="29"/>
        <v>0</v>
      </c>
      <c r="AS68" s="21">
        <f t="shared" si="29"/>
        <v>0</v>
      </c>
    </row>
    <row r="69" spans="1:45" x14ac:dyDescent="0.25">
      <c r="A69" s="11"/>
      <c r="B69" s="18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0"/>
      <c r="U69" s="69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</row>
    <row r="70" spans="1:45" x14ac:dyDescent="0.25">
      <c r="A70" s="11"/>
      <c r="B70" s="18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0"/>
      <c r="U70" s="69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</row>
    <row r="71" spans="1:45" x14ac:dyDescent="0.25">
      <c r="A71" s="10"/>
      <c r="B71" s="47" t="s">
        <v>175</v>
      </c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8"/>
      <c r="U71" s="69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</row>
    <row r="72" spans="1:45" x14ac:dyDescent="0.25">
      <c r="A72" s="10"/>
      <c r="B72" s="49" t="s">
        <v>176</v>
      </c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10"/>
      <c r="U72" s="69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</row>
    <row r="73" spans="1:45" x14ac:dyDescent="0.25">
      <c r="A73" s="1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1"/>
      <c r="U73" s="76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</row>
    <row r="74" spans="1:45" x14ac:dyDescent="0.25">
      <c r="B74" t="s">
        <v>177</v>
      </c>
      <c r="U74" s="77">
        <v>1.4999999999999999E-2</v>
      </c>
      <c r="V74" s="53">
        <f>U74</f>
        <v>1.4999999999999999E-2</v>
      </c>
      <c r="W74" s="53">
        <f>V74</f>
        <v>1.4999999999999999E-2</v>
      </c>
      <c r="X74" s="52">
        <f t="shared" ref="X74:AR74" si="30">W74</f>
        <v>1.4999999999999999E-2</v>
      </c>
      <c r="Y74" s="52">
        <f t="shared" si="30"/>
        <v>1.4999999999999999E-2</v>
      </c>
      <c r="Z74" s="53">
        <f t="shared" si="30"/>
        <v>1.4999999999999999E-2</v>
      </c>
      <c r="AA74" s="53">
        <f t="shared" si="30"/>
        <v>1.4999999999999999E-2</v>
      </c>
      <c r="AB74" s="52">
        <f t="shared" si="30"/>
        <v>1.4999999999999999E-2</v>
      </c>
      <c r="AC74" s="52">
        <f t="shared" si="30"/>
        <v>1.4999999999999999E-2</v>
      </c>
      <c r="AD74" s="52">
        <f t="shared" si="30"/>
        <v>1.4999999999999999E-2</v>
      </c>
      <c r="AE74" s="52">
        <f t="shared" si="30"/>
        <v>1.4999999999999999E-2</v>
      </c>
      <c r="AF74" s="53">
        <f t="shared" si="30"/>
        <v>1.4999999999999999E-2</v>
      </c>
      <c r="AG74" s="52">
        <f t="shared" si="30"/>
        <v>1.4999999999999999E-2</v>
      </c>
      <c r="AH74" s="53">
        <f t="shared" si="30"/>
        <v>1.4999999999999999E-2</v>
      </c>
      <c r="AI74" s="52">
        <f t="shared" si="30"/>
        <v>1.4999999999999999E-2</v>
      </c>
      <c r="AJ74" s="53">
        <f t="shared" si="30"/>
        <v>1.4999999999999999E-2</v>
      </c>
      <c r="AK74" s="52">
        <f t="shared" si="30"/>
        <v>1.4999999999999999E-2</v>
      </c>
      <c r="AL74" s="53">
        <f t="shared" si="30"/>
        <v>1.4999999999999999E-2</v>
      </c>
      <c r="AM74" s="52">
        <f t="shared" si="30"/>
        <v>1.4999999999999999E-2</v>
      </c>
      <c r="AN74" s="52">
        <f t="shared" si="30"/>
        <v>1.4999999999999999E-2</v>
      </c>
      <c r="AO74" s="52">
        <f t="shared" si="30"/>
        <v>1.4999999999999999E-2</v>
      </c>
      <c r="AP74" s="52">
        <f t="shared" si="30"/>
        <v>1.4999999999999999E-2</v>
      </c>
      <c r="AQ74" s="52">
        <f t="shared" si="30"/>
        <v>1.4999999999999999E-2</v>
      </c>
      <c r="AR74" s="52">
        <f t="shared" si="30"/>
        <v>1.4999999999999999E-2</v>
      </c>
    </row>
    <row r="75" spans="1:45" x14ac:dyDescent="0.25">
      <c r="B75" t="s">
        <v>178</v>
      </c>
      <c r="C75" s="54"/>
      <c r="U75" s="78"/>
      <c r="V75" s="56"/>
      <c r="W75" s="56"/>
      <c r="X75" s="55"/>
      <c r="Y75" s="55"/>
      <c r="Z75" s="56"/>
      <c r="AA75" s="56"/>
      <c r="AB75" s="55"/>
      <c r="AC75" s="55"/>
      <c r="AD75" s="55"/>
      <c r="AE75" s="55"/>
      <c r="AF75" s="56"/>
      <c r="AG75" s="55"/>
      <c r="AH75" s="56"/>
      <c r="AI75" s="55"/>
      <c r="AJ75" s="56"/>
      <c r="AK75" s="55"/>
      <c r="AL75" s="56"/>
      <c r="AM75" s="55"/>
      <c r="AN75" s="55"/>
      <c r="AO75" s="55"/>
      <c r="AP75" s="55"/>
      <c r="AQ75" s="55"/>
      <c r="AR75" s="55"/>
    </row>
    <row r="76" spans="1:45" x14ac:dyDescent="0.25">
      <c r="B76" t="s">
        <v>179</v>
      </c>
      <c r="C76" s="54"/>
      <c r="U76" s="78"/>
      <c r="V76" s="56"/>
      <c r="W76" s="56"/>
      <c r="X76" s="55"/>
      <c r="Y76" s="55"/>
      <c r="Z76" s="56"/>
      <c r="AA76" s="56"/>
      <c r="AB76" s="55"/>
      <c r="AC76" s="55"/>
      <c r="AD76" s="55"/>
      <c r="AE76" s="55"/>
      <c r="AF76" s="56"/>
      <c r="AG76" s="55"/>
      <c r="AH76" s="56"/>
      <c r="AI76" s="55"/>
      <c r="AJ76" s="56"/>
      <c r="AK76" s="55"/>
      <c r="AL76" s="56"/>
      <c r="AM76" s="55"/>
      <c r="AN76" s="55"/>
      <c r="AO76" s="55"/>
      <c r="AP76" s="55"/>
      <c r="AQ76" s="55"/>
      <c r="AR76" s="55"/>
    </row>
    <row r="77" spans="1:45" x14ac:dyDescent="0.25">
      <c r="B77" t="s">
        <v>180</v>
      </c>
      <c r="C77" s="54"/>
      <c r="U77" s="78"/>
      <c r="V77" s="56"/>
      <c r="W77" s="56"/>
      <c r="X77" s="55"/>
      <c r="Y77" s="55"/>
      <c r="Z77" s="56"/>
      <c r="AA77" s="56"/>
      <c r="AB77" s="55"/>
      <c r="AC77" s="55"/>
      <c r="AD77" s="55"/>
      <c r="AE77" s="55"/>
      <c r="AF77" s="56"/>
      <c r="AG77" s="55"/>
      <c r="AH77" s="56"/>
      <c r="AI77" s="55"/>
      <c r="AJ77" s="56"/>
      <c r="AK77" s="55"/>
      <c r="AL77" s="56"/>
      <c r="AM77" s="55"/>
      <c r="AN77" s="55"/>
      <c r="AO77" s="55"/>
      <c r="AP77" s="55"/>
      <c r="AQ77" s="55"/>
      <c r="AR77" s="55"/>
    </row>
    <row r="78" spans="1:45" x14ac:dyDescent="0.25">
      <c r="C78" s="54"/>
      <c r="U78" s="78"/>
      <c r="V78" s="56"/>
      <c r="W78" s="56"/>
      <c r="X78" s="55"/>
      <c r="Y78" s="55"/>
      <c r="Z78" s="56"/>
      <c r="AA78" s="56"/>
      <c r="AB78" s="55"/>
      <c r="AC78" s="55"/>
      <c r="AD78" s="55"/>
      <c r="AE78" s="55"/>
      <c r="AF78" s="56"/>
      <c r="AG78" s="55"/>
      <c r="AH78" s="56"/>
      <c r="AI78" s="55"/>
      <c r="AJ78" s="56"/>
      <c r="AK78" s="55"/>
      <c r="AL78" s="56"/>
      <c r="AM78" s="55"/>
      <c r="AN78" s="55"/>
      <c r="AO78" s="55"/>
      <c r="AP78" s="55"/>
      <c r="AQ78" s="55"/>
      <c r="AR78" s="55"/>
    </row>
    <row r="79" spans="1:45" x14ac:dyDescent="0.25">
      <c r="C79" s="54"/>
      <c r="U79" s="78"/>
      <c r="V79" s="56"/>
      <c r="W79" s="56"/>
      <c r="X79" s="55"/>
      <c r="Y79" s="55"/>
      <c r="Z79" s="56"/>
      <c r="AA79" s="56"/>
      <c r="AB79" s="55"/>
      <c r="AC79" s="55"/>
      <c r="AD79" s="55"/>
      <c r="AE79" s="55"/>
      <c r="AF79" s="56"/>
      <c r="AG79" s="55"/>
      <c r="AH79" s="56"/>
      <c r="AI79" s="55"/>
      <c r="AJ79" s="56"/>
      <c r="AK79" s="55"/>
      <c r="AL79" s="56"/>
      <c r="AM79" s="55"/>
      <c r="AN79" s="55"/>
      <c r="AO79" s="55"/>
      <c r="AP79" s="55"/>
      <c r="AQ79" s="55"/>
      <c r="AR79" s="55"/>
    </row>
    <row r="80" spans="1:45" x14ac:dyDescent="0.25">
      <c r="C80" s="54"/>
      <c r="U80" s="78"/>
      <c r="V80" s="56"/>
      <c r="W80" s="56"/>
      <c r="X80" s="55"/>
      <c r="Y80" s="55"/>
      <c r="Z80" s="56"/>
      <c r="AA80" s="56"/>
      <c r="AB80" s="55"/>
      <c r="AC80" s="55"/>
      <c r="AD80" s="55"/>
      <c r="AE80" s="55"/>
      <c r="AF80" s="56"/>
      <c r="AG80" s="55"/>
      <c r="AH80" s="56"/>
      <c r="AI80" s="55"/>
      <c r="AJ80" s="56"/>
      <c r="AK80" s="55"/>
      <c r="AL80" s="56"/>
      <c r="AM80" s="55"/>
      <c r="AN80" s="55"/>
      <c r="AO80" s="55"/>
      <c r="AP80" s="55"/>
      <c r="AQ80" s="55"/>
      <c r="AR80" s="55"/>
    </row>
    <row r="81" spans="2:44" x14ac:dyDescent="0.25">
      <c r="C81" s="54"/>
      <c r="U81" s="78"/>
      <c r="V81" s="56"/>
      <c r="W81" s="56"/>
      <c r="X81" s="55"/>
      <c r="Y81" s="55"/>
      <c r="Z81" s="56"/>
      <c r="AA81" s="56"/>
      <c r="AB81" s="55"/>
      <c r="AC81" s="55"/>
      <c r="AD81" s="55"/>
      <c r="AE81" s="55"/>
      <c r="AF81" s="56"/>
      <c r="AG81" s="55"/>
      <c r="AH81" s="56"/>
      <c r="AI81" s="55"/>
      <c r="AJ81" s="56"/>
      <c r="AK81" s="55"/>
      <c r="AL81" s="56"/>
      <c r="AM81" s="55"/>
      <c r="AN81" s="55"/>
      <c r="AO81" s="55"/>
      <c r="AP81" s="55"/>
      <c r="AQ81" s="55"/>
      <c r="AR81" s="55"/>
    </row>
    <row r="82" spans="2:44" x14ac:dyDescent="0.25">
      <c r="B82" t="s">
        <v>181</v>
      </c>
      <c r="C82" s="54"/>
      <c r="U82" s="78"/>
      <c r="V82" s="56"/>
      <c r="W82" s="56"/>
      <c r="X82" s="55"/>
      <c r="Y82" s="55"/>
      <c r="Z82" s="56"/>
      <c r="AA82" s="56"/>
      <c r="AB82" s="55"/>
      <c r="AC82" s="55"/>
      <c r="AD82" s="55"/>
      <c r="AE82" s="55"/>
      <c r="AF82" s="56"/>
      <c r="AG82" s="55"/>
      <c r="AH82" s="56"/>
      <c r="AI82" s="55"/>
      <c r="AJ82" s="56"/>
      <c r="AK82" s="55"/>
      <c r="AL82" s="56"/>
      <c r="AM82" s="55"/>
      <c r="AN82" s="55"/>
      <c r="AO82" s="55"/>
      <c r="AP82" s="55"/>
      <c r="AQ82" s="55"/>
      <c r="AR82" s="55"/>
    </row>
    <row r="83" spans="2:44" x14ac:dyDescent="0.25">
      <c r="C83" s="54"/>
      <c r="U83" s="78"/>
      <c r="V83" s="56"/>
      <c r="W83" s="56"/>
      <c r="X83" s="55"/>
      <c r="Y83" s="55"/>
      <c r="Z83" s="56"/>
      <c r="AA83" s="56"/>
      <c r="AB83" s="55"/>
      <c r="AC83" s="55"/>
      <c r="AD83" s="55"/>
      <c r="AE83" s="55"/>
      <c r="AF83" s="56"/>
      <c r="AG83" s="55"/>
      <c r="AH83" s="56"/>
      <c r="AI83" s="55"/>
      <c r="AJ83" s="56"/>
      <c r="AK83" s="55"/>
      <c r="AL83" s="56"/>
      <c r="AM83" s="55"/>
      <c r="AN83" s="55"/>
      <c r="AO83" s="55"/>
      <c r="AP83" s="55"/>
      <c r="AQ83" s="55"/>
      <c r="AR83" s="55"/>
    </row>
    <row r="84" spans="2:44" x14ac:dyDescent="0.25">
      <c r="B84" s="57" t="s">
        <v>182</v>
      </c>
    </row>
    <row r="85" spans="2:44" x14ac:dyDescent="0.25">
      <c r="B85" t="s">
        <v>183</v>
      </c>
      <c r="C85" s="58">
        <v>2000000</v>
      </c>
    </row>
    <row r="86" spans="2:44" x14ac:dyDescent="0.25">
      <c r="B86" t="s">
        <v>184</v>
      </c>
      <c r="C86" s="58">
        <v>800000</v>
      </c>
    </row>
    <row r="87" spans="2:44" x14ac:dyDescent="0.25">
      <c r="B87" t="s">
        <v>185</v>
      </c>
      <c r="C87" s="58">
        <v>7700000</v>
      </c>
    </row>
    <row r="88" spans="2:44" x14ac:dyDescent="0.25">
      <c r="B88" t="s">
        <v>186</v>
      </c>
      <c r="C88" s="58">
        <f>4900000-C85</f>
        <v>2900000</v>
      </c>
    </row>
    <row r="89" spans="2:44" ht="15.75" thickBot="1" x14ac:dyDescent="0.3">
      <c r="C89" s="59">
        <f>SUM(C85:C88)</f>
        <v>13400000</v>
      </c>
    </row>
    <row r="90" spans="2:44" ht="15.75" thickTop="1" x14ac:dyDescent="0.25"/>
    <row r="91" spans="2:44" ht="15.75" thickBot="1" x14ac:dyDescent="0.3">
      <c r="B91" t="s">
        <v>187</v>
      </c>
      <c r="C91" s="60">
        <f>C87+C88</f>
        <v>10600000</v>
      </c>
    </row>
    <row r="92" spans="2:44" ht="15.75" thickTop="1" x14ac:dyDescent="0.25"/>
    <row r="94" spans="2:44" x14ac:dyDescent="0.25">
      <c r="B94" t="s">
        <v>188</v>
      </c>
      <c r="T94" s="61" t="e">
        <f t="shared" ref="T94:AR94" si="31">T36+-T40</f>
        <v>#REF!</v>
      </c>
      <c r="U94" s="79" t="e">
        <f t="shared" si="31"/>
        <v>#REF!</v>
      </c>
      <c r="V94" s="61" t="e">
        <f t="shared" si="31"/>
        <v>#REF!</v>
      </c>
      <c r="W94" s="61" t="e">
        <f t="shared" si="31"/>
        <v>#REF!</v>
      </c>
      <c r="X94" s="61" t="e">
        <f t="shared" si="31"/>
        <v>#REF!</v>
      </c>
      <c r="Y94" s="61" t="e">
        <f t="shared" si="31"/>
        <v>#REF!</v>
      </c>
      <c r="Z94" s="61" t="e">
        <f t="shared" si="31"/>
        <v>#REF!</v>
      </c>
      <c r="AA94" s="61" t="e">
        <f t="shared" si="31"/>
        <v>#REF!</v>
      </c>
      <c r="AB94" s="61" t="e">
        <f t="shared" si="31"/>
        <v>#REF!</v>
      </c>
      <c r="AC94" s="61" t="e">
        <f t="shared" si="31"/>
        <v>#REF!</v>
      </c>
      <c r="AD94" s="61" t="e">
        <f t="shared" si="31"/>
        <v>#REF!</v>
      </c>
      <c r="AE94" s="61" t="e">
        <f t="shared" si="31"/>
        <v>#REF!</v>
      </c>
      <c r="AF94" s="61" t="e">
        <f t="shared" si="31"/>
        <v>#REF!</v>
      </c>
      <c r="AG94" s="61" t="e">
        <f t="shared" si="31"/>
        <v>#REF!</v>
      </c>
      <c r="AH94" s="61" t="e">
        <f t="shared" si="31"/>
        <v>#REF!</v>
      </c>
      <c r="AI94" s="61" t="e">
        <f t="shared" si="31"/>
        <v>#REF!</v>
      </c>
      <c r="AJ94" s="61" t="e">
        <f t="shared" si="31"/>
        <v>#REF!</v>
      </c>
      <c r="AK94" s="61" t="e">
        <f t="shared" si="31"/>
        <v>#REF!</v>
      </c>
      <c r="AL94" s="61" t="e">
        <f t="shared" si="31"/>
        <v>#REF!</v>
      </c>
      <c r="AM94" s="61" t="e">
        <f t="shared" si="31"/>
        <v>#REF!</v>
      </c>
      <c r="AN94" s="61" t="e">
        <f t="shared" si="31"/>
        <v>#REF!</v>
      </c>
      <c r="AO94" s="61" t="e">
        <f t="shared" si="31"/>
        <v>#REF!</v>
      </c>
      <c r="AP94" s="61" t="e">
        <f t="shared" si="31"/>
        <v>#REF!</v>
      </c>
      <c r="AQ94" s="61" t="e">
        <f t="shared" si="31"/>
        <v>#REF!</v>
      </c>
      <c r="AR94" s="61" t="e">
        <f t="shared" si="31"/>
        <v>#REF!</v>
      </c>
    </row>
    <row r="95" spans="2:44" x14ac:dyDescent="0.25">
      <c r="T95" s="61"/>
      <c r="U95" s="79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</row>
    <row r="96" spans="2:44" x14ac:dyDescent="0.25">
      <c r="B96" t="s">
        <v>189</v>
      </c>
      <c r="T96" s="62">
        <f>9946410+9164293</f>
        <v>19110703</v>
      </c>
      <c r="U96" s="79">
        <f>T96*1.03</f>
        <v>19684024.09</v>
      </c>
      <c r="V96" s="61">
        <f t="shared" ref="V96:AK97" si="32">U96*1.03</f>
        <v>20274544.8127</v>
      </c>
      <c r="W96" s="61">
        <f t="shared" si="32"/>
        <v>20882781.157081001</v>
      </c>
      <c r="X96" s="61">
        <f t="shared" si="32"/>
        <v>21509264.591793433</v>
      </c>
      <c r="Y96" s="61">
        <f t="shared" si="32"/>
        <v>22154542.529547237</v>
      </c>
      <c r="Z96" s="61">
        <f t="shared" si="32"/>
        <v>22819178.805433653</v>
      </c>
      <c r="AA96" s="61">
        <f t="shared" si="32"/>
        <v>23503754.169596665</v>
      </c>
      <c r="AB96" s="61">
        <f t="shared" si="32"/>
        <v>24208866.794684567</v>
      </c>
      <c r="AC96" s="61">
        <f t="shared" si="32"/>
        <v>24935132.798525102</v>
      </c>
      <c r="AD96" s="61">
        <f t="shared" si="32"/>
        <v>25683186.782480855</v>
      </c>
      <c r="AE96" s="61">
        <f t="shared" si="32"/>
        <v>26453682.385955282</v>
      </c>
      <c r="AF96" s="61">
        <f t="shared" si="32"/>
        <v>27247292.857533939</v>
      </c>
      <c r="AG96" s="61">
        <f t="shared" si="32"/>
        <v>28064711.643259957</v>
      </c>
      <c r="AH96" s="61">
        <f t="shared" si="32"/>
        <v>28906652.992557757</v>
      </c>
      <c r="AI96" s="61">
        <f t="shared" si="32"/>
        <v>29773852.582334489</v>
      </c>
      <c r="AJ96" s="61">
        <f t="shared" si="32"/>
        <v>30667068.159804523</v>
      </c>
      <c r="AK96" s="61">
        <f t="shared" si="32"/>
        <v>31587080.204598658</v>
      </c>
      <c r="AL96" s="61">
        <f t="shared" ref="AL96:AR97" si="33">AK96*1.03</f>
        <v>32534692.61073662</v>
      </c>
      <c r="AM96" s="61">
        <f t="shared" si="33"/>
        <v>33510733.38905872</v>
      </c>
      <c r="AN96" s="61">
        <f t="shared" si="33"/>
        <v>34516055.390730485</v>
      </c>
      <c r="AO96" s="61">
        <f t="shared" si="33"/>
        <v>35551537.0524524</v>
      </c>
      <c r="AP96" s="61">
        <f t="shared" si="33"/>
        <v>36618083.16402597</v>
      </c>
      <c r="AQ96" s="61">
        <f t="shared" si="33"/>
        <v>37716625.658946753</v>
      </c>
      <c r="AR96" s="61">
        <f t="shared" si="33"/>
        <v>38848124.428715155</v>
      </c>
    </row>
    <row r="97" spans="2:45" x14ac:dyDescent="0.25">
      <c r="B97" t="s">
        <v>190</v>
      </c>
      <c r="T97" s="61">
        <f>T13-T96</f>
        <v>-40000042.695238099</v>
      </c>
      <c r="U97" s="79">
        <f>T97*1.03</f>
        <v>-41200043.976095244</v>
      </c>
      <c r="V97" s="61">
        <f t="shared" si="32"/>
        <v>-42436045.295378104</v>
      </c>
      <c r="W97" s="61">
        <f t="shared" si="32"/>
        <v>-43709126.654239446</v>
      </c>
      <c r="X97" s="61">
        <f t="shared" si="32"/>
        <v>-45020400.453866631</v>
      </c>
      <c r="Y97" s="61">
        <f t="shared" si="32"/>
        <v>-46371012.467482634</v>
      </c>
      <c r="Z97" s="61">
        <f t="shared" si="32"/>
        <v>-47762142.841507114</v>
      </c>
      <c r="AA97" s="61">
        <f t="shared" si="32"/>
        <v>-49195007.126752332</v>
      </c>
      <c r="AB97" s="61">
        <f t="shared" si="32"/>
        <v>-50670857.3405549</v>
      </c>
      <c r="AC97" s="61">
        <f t="shared" si="32"/>
        <v>-52190983.060771547</v>
      </c>
      <c r="AD97" s="61">
        <f t="shared" si="32"/>
        <v>-53756712.552594692</v>
      </c>
      <c r="AE97" s="61">
        <f t="shared" si="32"/>
        <v>-55369413.929172531</v>
      </c>
      <c r="AF97" s="61">
        <f t="shared" si="32"/>
        <v>-57030496.347047709</v>
      </c>
      <c r="AG97" s="61">
        <f t="shared" si="32"/>
        <v>-58741411.237459138</v>
      </c>
      <c r="AH97" s="61">
        <f t="shared" si="32"/>
        <v>-60503653.574582912</v>
      </c>
      <c r="AI97" s="61">
        <f t="shared" si="32"/>
        <v>-62318763.1818204</v>
      </c>
      <c r="AJ97" s="61">
        <f t="shared" si="32"/>
        <v>-64188326.077275015</v>
      </c>
      <c r="AK97" s="61">
        <f t="shared" si="32"/>
        <v>-66113975.859593265</v>
      </c>
      <c r="AL97" s="61">
        <f t="shared" si="33"/>
        <v>-68097395.135381058</v>
      </c>
      <c r="AM97" s="61">
        <f t="shared" si="33"/>
        <v>-70140316.989442497</v>
      </c>
      <c r="AN97" s="61">
        <f t="shared" si="33"/>
        <v>-72244526.499125779</v>
      </c>
      <c r="AO97" s="61">
        <f t="shared" si="33"/>
        <v>-74411862.294099554</v>
      </c>
      <c r="AP97" s="61">
        <f t="shared" si="33"/>
        <v>-76644218.162922546</v>
      </c>
      <c r="AQ97" s="61">
        <f t="shared" si="33"/>
        <v>-78943544.707810223</v>
      </c>
      <c r="AR97" s="61">
        <f t="shared" si="33"/>
        <v>-81311851.049044535</v>
      </c>
    </row>
    <row r="98" spans="2:45" x14ac:dyDescent="0.25">
      <c r="B98" t="s">
        <v>191</v>
      </c>
      <c r="T98" s="61" t="e">
        <f>#REF!</f>
        <v>#REF!</v>
      </c>
      <c r="U98" s="79" t="e">
        <f>#REF!</f>
        <v>#REF!</v>
      </c>
      <c r="V98" s="61" t="e">
        <f>#REF!</f>
        <v>#REF!</v>
      </c>
      <c r="W98" s="61" t="e">
        <f>#REF!</f>
        <v>#REF!</v>
      </c>
      <c r="X98" s="61" t="e">
        <f>#REF!</f>
        <v>#REF!</v>
      </c>
      <c r="Y98" s="61" t="e">
        <f>#REF!</f>
        <v>#REF!</v>
      </c>
      <c r="Z98" s="61" t="e">
        <f>#REF!</f>
        <v>#REF!</v>
      </c>
      <c r="AA98" s="61" t="e">
        <f>#REF!</f>
        <v>#REF!</v>
      </c>
      <c r="AB98" s="61" t="e">
        <f>#REF!</f>
        <v>#REF!</v>
      </c>
      <c r="AC98" s="61" t="e">
        <f>#REF!</f>
        <v>#REF!</v>
      </c>
      <c r="AD98" s="61" t="e">
        <f>#REF!</f>
        <v>#REF!</v>
      </c>
      <c r="AE98" s="61" t="e">
        <f>#REF!</f>
        <v>#REF!</v>
      </c>
      <c r="AF98" s="61" t="e">
        <f>#REF!</f>
        <v>#REF!</v>
      </c>
      <c r="AG98" s="61" t="e">
        <f>#REF!</f>
        <v>#REF!</v>
      </c>
      <c r="AH98" s="61" t="e">
        <f>#REF!</f>
        <v>#REF!</v>
      </c>
      <c r="AI98" s="61" t="e">
        <f>#REF!</f>
        <v>#REF!</v>
      </c>
      <c r="AJ98" s="61" t="e">
        <f>#REF!</f>
        <v>#REF!</v>
      </c>
      <c r="AK98" s="61" t="e">
        <f>#REF!</f>
        <v>#REF!</v>
      </c>
      <c r="AL98" s="61" t="e">
        <f>#REF!</f>
        <v>#REF!</v>
      </c>
      <c r="AM98" s="61" t="e">
        <f>#REF!</f>
        <v>#REF!</v>
      </c>
      <c r="AN98" s="61" t="e">
        <f>#REF!</f>
        <v>#REF!</v>
      </c>
      <c r="AO98" s="61" t="e">
        <f>#REF!</f>
        <v>#REF!</v>
      </c>
      <c r="AP98" s="61" t="e">
        <f>#REF!</f>
        <v>#REF!</v>
      </c>
      <c r="AQ98" s="61" t="e">
        <f>#REF!</f>
        <v>#REF!</v>
      </c>
      <c r="AR98" s="61" t="e">
        <f>#REF!</f>
        <v>#REF!</v>
      </c>
    </row>
    <row r="107" spans="2:45" x14ac:dyDescent="0.25">
      <c r="B107" t="s">
        <v>192</v>
      </c>
      <c r="T107" s="61" t="e">
        <f>T33/(T36+T40*-1)</f>
        <v>#REF!</v>
      </c>
      <c r="U107" s="79" t="e">
        <f t="shared" ref="U107:AS107" si="34">U33/(U36+U40*-1)</f>
        <v>#REF!</v>
      </c>
      <c r="V107" s="61" t="e">
        <f t="shared" si="34"/>
        <v>#REF!</v>
      </c>
      <c r="W107" s="61" t="e">
        <f t="shared" si="34"/>
        <v>#REF!</v>
      </c>
      <c r="X107" s="61" t="e">
        <f t="shared" si="34"/>
        <v>#REF!</v>
      </c>
      <c r="Y107" s="61" t="e">
        <f t="shared" si="34"/>
        <v>#REF!</v>
      </c>
      <c r="Z107" s="61" t="e">
        <f t="shared" si="34"/>
        <v>#REF!</v>
      </c>
      <c r="AA107" s="61" t="e">
        <f t="shared" si="34"/>
        <v>#REF!</v>
      </c>
      <c r="AB107" s="61" t="e">
        <f t="shared" si="34"/>
        <v>#REF!</v>
      </c>
      <c r="AC107" s="61" t="e">
        <f t="shared" si="34"/>
        <v>#REF!</v>
      </c>
      <c r="AD107" s="61" t="e">
        <f t="shared" si="34"/>
        <v>#REF!</v>
      </c>
      <c r="AE107" s="61" t="e">
        <f t="shared" si="34"/>
        <v>#REF!</v>
      </c>
      <c r="AF107" s="61" t="e">
        <f t="shared" si="34"/>
        <v>#REF!</v>
      </c>
      <c r="AG107" s="61" t="e">
        <f t="shared" si="34"/>
        <v>#REF!</v>
      </c>
      <c r="AH107" s="61" t="e">
        <f t="shared" si="34"/>
        <v>#REF!</v>
      </c>
      <c r="AI107" s="61" t="e">
        <f t="shared" si="34"/>
        <v>#REF!</v>
      </c>
      <c r="AJ107" s="61" t="e">
        <f t="shared" si="34"/>
        <v>#REF!</v>
      </c>
      <c r="AK107" s="61" t="e">
        <f t="shared" si="34"/>
        <v>#REF!</v>
      </c>
      <c r="AL107" s="61" t="e">
        <f t="shared" si="34"/>
        <v>#REF!</v>
      </c>
      <c r="AM107" s="61" t="e">
        <f t="shared" si="34"/>
        <v>#REF!</v>
      </c>
      <c r="AN107" s="61" t="e">
        <f t="shared" si="34"/>
        <v>#REF!</v>
      </c>
      <c r="AO107" s="61" t="e">
        <f t="shared" si="34"/>
        <v>#REF!</v>
      </c>
      <c r="AP107" s="61" t="e">
        <f t="shared" si="34"/>
        <v>#REF!</v>
      </c>
      <c r="AQ107" s="61" t="e">
        <f t="shared" si="34"/>
        <v>#REF!</v>
      </c>
      <c r="AR107" s="61" t="e">
        <f t="shared" si="34"/>
        <v>#REF!</v>
      </c>
      <c r="AS107" s="61" t="e">
        <f t="shared" si="34"/>
        <v>#REF!</v>
      </c>
    </row>
  </sheetData>
  <mergeCells count="1">
    <mergeCell ref="C6:N6"/>
  </mergeCells>
  <pageMargins left="0.70866141732283472" right="0.70866141732283472" top="0.74803149606299213" bottom="0.74803149606299213" header="0.31496062992125984" footer="0.31496062992125984"/>
  <pageSetup paperSize="17" scale="48" fitToWidth="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Q68"/>
  <sheetViews>
    <sheetView tabSelected="1" zoomScale="70" zoomScaleNormal="70" workbookViewId="0">
      <pane xSplit="2" ySplit="8" topLeftCell="C9" activePane="bottomRight" state="frozen"/>
      <selection activeCell="U44" sqref="U44"/>
      <selection pane="topRight" activeCell="U44" sqref="U44"/>
      <selection pane="bottomLeft" activeCell="U44" sqref="U44"/>
      <selection pane="bottomRight" activeCell="A64" sqref="A64"/>
    </sheetView>
  </sheetViews>
  <sheetFormatPr defaultColWidth="9.140625" defaultRowHeight="15" outlineLevelCol="1" x14ac:dyDescent="0.25"/>
  <cols>
    <col min="1" max="1" width="16" style="4" customWidth="1"/>
    <col min="2" max="2" width="55.42578125" customWidth="1"/>
    <col min="3" max="3" width="20.7109375" customWidth="1"/>
    <col min="4" max="4" width="17.7109375" customWidth="1" outlineLevel="1"/>
    <col min="5" max="5" width="17.42578125" customWidth="1" outlineLevel="1"/>
    <col min="6" max="6" width="17.28515625" customWidth="1" outlineLevel="1"/>
    <col min="7" max="7" width="17" customWidth="1" outlineLevel="1"/>
    <col min="8" max="8" width="17.7109375" customWidth="1" outlineLevel="1"/>
    <col min="9" max="9" width="16.7109375" customWidth="1" outlineLevel="1"/>
    <col min="10" max="10" width="17.7109375" customWidth="1" outlineLevel="1"/>
    <col min="11" max="11" width="16.85546875" customWidth="1" outlineLevel="1"/>
    <col min="12" max="12" width="16.28515625" customWidth="1" outlineLevel="1"/>
    <col min="13" max="13" width="16.7109375" customWidth="1" outlineLevel="1"/>
    <col min="14" max="14" width="17.7109375" customWidth="1" outlineLevel="1"/>
    <col min="15" max="15" width="16.140625" customWidth="1" outlineLevel="1"/>
    <col min="16" max="16" width="15.7109375" customWidth="1"/>
    <col min="17" max="41" width="17.85546875" customWidth="1"/>
    <col min="42" max="42" width="16.140625" customWidth="1"/>
  </cols>
  <sheetData>
    <row r="1" spans="1:43" ht="26.25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3"/>
      <c r="R1" s="3"/>
      <c r="S1" s="3"/>
      <c r="T1" s="3"/>
      <c r="U1" s="3"/>
      <c r="V1" s="3"/>
    </row>
    <row r="2" spans="1:43" x14ac:dyDescent="0.25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43" x14ac:dyDescent="0.25"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43" ht="15.75" x14ac:dyDescent="0.25">
      <c r="A4" s="7" t="s">
        <v>3</v>
      </c>
      <c r="B4" s="8" t="s">
        <v>4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</row>
    <row r="5" spans="1:43" x14ac:dyDescent="0.25">
      <c r="B5" s="10" t="s">
        <v>5</v>
      </c>
      <c r="C5" s="10"/>
      <c r="D5" s="10"/>
      <c r="E5" s="10"/>
      <c r="F5" s="10"/>
      <c r="G5" s="10"/>
      <c r="H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</row>
    <row r="6" spans="1:43" ht="12" customHeight="1" x14ac:dyDescent="0.25">
      <c r="B6" s="11"/>
      <c r="C6" s="11" t="s">
        <v>6</v>
      </c>
      <c r="D6" s="106" t="s">
        <v>7</v>
      </c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">
        <v>2025</v>
      </c>
      <c r="Q6" s="10">
        <f>P6+1</f>
        <v>2026</v>
      </c>
      <c r="R6" s="10">
        <f t="shared" ref="R6:AN6" si="0">Q6+1</f>
        <v>2027</v>
      </c>
      <c r="S6" s="10">
        <f t="shared" si="0"/>
        <v>2028</v>
      </c>
      <c r="T6" s="10">
        <f t="shared" si="0"/>
        <v>2029</v>
      </c>
      <c r="U6" s="10">
        <f t="shared" si="0"/>
        <v>2030</v>
      </c>
      <c r="V6" s="10">
        <f t="shared" si="0"/>
        <v>2031</v>
      </c>
      <c r="W6" s="10">
        <f t="shared" si="0"/>
        <v>2032</v>
      </c>
      <c r="X6" s="10">
        <f t="shared" si="0"/>
        <v>2033</v>
      </c>
      <c r="Y6" s="10">
        <f t="shared" si="0"/>
        <v>2034</v>
      </c>
      <c r="Z6" s="10">
        <f t="shared" si="0"/>
        <v>2035</v>
      </c>
      <c r="AA6" s="10">
        <f t="shared" si="0"/>
        <v>2036</v>
      </c>
      <c r="AB6" s="10">
        <f t="shared" si="0"/>
        <v>2037</v>
      </c>
      <c r="AC6" s="10">
        <f t="shared" si="0"/>
        <v>2038</v>
      </c>
      <c r="AD6" s="10">
        <f t="shared" si="0"/>
        <v>2039</v>
      </c>
      <c r="AE6" s="10">
        <f t="shared" si="0"/>
        <v>2040</v>
      </c>
      <c r="AF6" s="10">
        <f t="shared" si="0"/>
        <v>2041</v>
      </c>
      <c r="AG6" s="10">
        <f t="shared" si="0"/>
        <v>2042</v>
      </c>
      <c r="AH6" s="10">
        <f t="shared" si="0"/>
        <v>2043</v>
      </c>
      <c r="AI6" s="10">
        <f t="shared" si="0"/>
        <v>2044</v>
      </c>
      <c r="AJ6" s="10">
        <f t="shared" si="0"/>
        <v>2045</v>
      </c>
      <c r="AK6" s="10">
        <f t="shared" si="0"/>
        <v>2046</v>
      </c>
      <c r="AL6" s="10">
        <f t="shared" si="0"/>
        <v>2047</v>
      </c>
      <c r="AM6" s="10">
        <f t="shared" si="0"/>
        <v>2048</v>
      </c>
      <c r="AN6" s="10">
        <f t="shared" si="0"/>
        <v>2049</v>
      </c>
      <c r="AO6" s="10"/>
    </row>
    <row r="7" spans="1:43" ht="13.5" customHeight="1" x14ac:dyDescent="0.25">
      <c r="A7" s="10"/>
      <c r="B7" s="10"/>
      <c r="C7" s="10" t="s">
        <v>8</v>
      </c>
      <c r="D7" s="12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3" t="s">
        <v>21</v>
      </c>
      <c r="Q7" s="13" t="s">
        <v>21</v>
      </c>
      <c r="R7" s="13" t="s">
        <v>21</v>
      </c>
      <c r="S7" s="13" t="s">
        <v>21</v>
      </c>
      <c r="T7" s="13" t="s">
        <v>21</v>
      </c>
      <c r="U7" s="13" t="s">
        <v>21</v>
      </c>
      <c r="V7" s="13" t="s">
        <v>21</v>
      </c>
      <c r="W7" s="13" t="s">
        <v>21</v>
      </c>
      <c r="X7" s="13" t="s">
        <v>21</v>
      </c>
      <c r="Y7" s="13" t="s">
        <v>21</v>
      </c>
      <c r="Z7" s="13" t="s">
        <v>21</v>
      </c>
      <c r="AA7" s="13" t="s">
        <v>21</v>
      </c>
      <c r="AB7" s="13" t="s">
        <v>21</v>
      </c>
      <c r="AC7" s="13" t="s">
        <v>21</v>
      </c>
      <c r="AD7" s="13" t="s">
        <v>21</v>
      </c>
      <c r="AE7" s="13" t="s">
        <v>21</v>
      </c>
      <c r="AF7" s="13" t="s">
        <v>21</v>
      </c>
      <c r="AG7" s="13" t="s">
        <v>21</v>
      </c>
      <c r="AH7" s="13" t="s">
        <v>21</v>
      </c>
      <c r="AI7" s="13" t="s">
        <v>21</v>
      </c>
      <c r="AJ7" s="13" t="s">
        <v>21</v>
      </c>
      <c r="AK7" s="13" t="s">
        <v>21</v>
      </c>
      <c r="AL7" s="13" t="s">
        <v>21</v>
      </c>
      <c r="AM7" s="13" t="s">
        <v>21</v>
      </c>
      <c r="AN7" s="13" t="s">
        <v>21</v>
      </c>
      <c r="AO7" s="10"/>
      <c r="AQ7" s="13"/>
    </row>
    <row r="8" spans="1:43" ht="13.5" customHeight="1" x14ac:dyDescent="0.25">
      <c r="A8" s="10"/>
      <c r="B8" s="10"/>
      <c r="C8" s="10"/>
      <c r="D8" s="14">
        <v>1</v>
      </c>
      <c r="E8" s="10">
        <v>2</v>
      </c>
      <c r="F8" s="10">
        <v>3</v>
      </c>
      <c r="G8" s="10">
        <v>4</v>
      </c>
      <c r="H8" s="10">
        <v>5</v>
      </c>
      <c r="I8" s="10">
        <v>6</v>
      </c>
      <c r="J8" s="10">
        <v>7</v>
      </c>
      <c r="K8" s="10">
        <v>8</v>
      </c>
      <c r="L8" s="10">
        <v>9</v>
      </c>
      <c r="M8" s="10">
        <v>10</v>
      </c>
      <c r="N8" s="10">
        <v>11</v>
      </c>
      <c r="O8" s="10">
        <v>12</v>
      </c>
      <c r="P8" s="10">
        <v>1</v>
      </c>
      <c r="Q8" s="13">
        <f>P8+1</f>
        <v>2</v>
      </c>
      <c r="R8" s="13">
        <f t="shared" ref="R8:AN8" si="1">Q8+1</f>
        <v>3</v>
      </c>
      <c r="S8" s="13">
        <f t="shared" si="1"/>
        <v>4</v>
      </c>
      <c r="T8" s="13">
        <f t="shared" si="1"/>
        <v>5</v>
      </c>
      <c r="U8" s="13">
        <f t="shared" si="1"/>
        <v>6</v>
      </c>
      <c r="V8" s="13">
        <f t="shared" si="1"/>
        <v>7</v>
      </c>
      <c r="W8" s="13">
        <f t="shared" si="1"/>
        <v>8</v>
      </c>
      <c r="X8" s="13">
        <f t="shared" si="1"/>
        <v>9</v>
      </c>
      <c r="Y8" s="13">
        <f t="shared" si="1"/>
        <v>10</v>
      </c>
      <c r="Z8" s="13">
        <f t="shared" si="1"/>
        <v>11</v>
      </c>
      <c r="AA8" s="13">
        <f t="shared" si="1"/>
        <v>12</v>
      </c>
      <c r="AB8" s="13">
        <f t="shared" si="1"/>
        <v>13</v>
      </c>
      <c r="AC8" s="13">
        <f t="shared" si="1"/>
        <v>14</v>
      </c>
      <c r="AD8" s="13">
        <f t="shared" si="1"/>
        <v>15</v>
      </c>
      <c r="AE8" s="13">
        <f t="shared" si="1"/>
        <v>16</v>
      </c>
      <c r="AF8" s="13">
        <f t="shared" si="1"/>
        <v>17</v>
      </c>
      <c r="AG8" s="13">
        <f t="shared" si="1"/>
        <v>18</v>
      </c>
      <c r="AH8" s="13">
        <f t="shared" si="1"/>
        <v>19</v>
      </c>
      <c r="AI8" s="13">
        <f t="shared" si="1"/>
        <v>20</v>
      </c>
      <c r="AJ8" s="13">
        <f t="shared" si="1"/>
        <v>21</v>
      </c>
      <c r="AK8" s="13">
        <f t="shared" si="1"/>
        <v>22</v>
      </c>
      <c r="AL8" s="13">
        <f t="shared" si="1"/>
        <v>23</v>
      </c>
      <c r="AM8" s="13">
        <f t="shared" si="1"/>
        <v>24</v>
      </c>
      <c r="AN8" s="13">
        <f t="shared" si="1"/>
        <v>25</v>
      </c>
      <c r="AO8" s="15" t="s">
        <v>22</v>
      </c>
    </row>
    <row r="9" spans="1:43" x14ac:dyDescent="0.25">
      <c r="A9" s="10"/>
      <c r="B9" s="10"/>
      <c r="C9" s="10"/>
      <c r="D9" s="14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3" t="s">
        <v>23</v>
      </c>
      <c r="Q9" s="13" t="s">
        <v>23</v>
      </c>
      <c r="R9" s="13" t="s">
        <v>23</v>
      </c>
      <c r="S9" s="13" t="s">
        <v>23</v>
      </c>
      <c r="T9" s="13" t="s">
        <v>23</v>
      </c>
      <c r="U9" s="13" t="s">
        <v>23</v>
      </c>
      <c r="V9" s="13" t="s">
        <v>23</v>
      </c>
      <c r="W9" s="13" t="s">
        <v>23</v>
      </c>
      <c r="X9" s="13" t="s">
        <v>23</v>
      </c>
      <c r="Y9" s="13" t="s">
        <v>23</v>
      </c>
      <c r="Z9" s="13" t="s">
        <v>23</v>
      </c>
      <c r="AA9" s="13" t="s">
        <v>23</v>
      </c>
      <c r="AB9" s="13" t="s">
        <v>23</v>
      </c>
      <c r="AC9" s="13" t="s">
        <v>23</v>
      </c>
      <c r="AD9" s="13" t="s">
        <v>23</v>
      </c>
      <c r="AE9" s="13" t="s">
        <v>23</v>
      </c>
      <c r="AF9" s="13" t="s">
        <v>23</v>
      </c>
      <c r="AG9" s="13" t="s">
        <v>23</v>
      </c>
      <c r="AH9" s="13" t="s">
        <v>23</v>
      </c>
      <c r="AI9" s="13" t="s">
        <v>23</v>
      </c>
      <c r="AJ9" s="13" t="s">
        <v>23</v>
      </c>
      <c r="AK9" s="13" t="s">
        <v>23</v>
      </c>
      <c r="AL9" s="13" t="s">
        <v>23</v>
      </c>
      <c r="AM9" s="13" t="s">
        <v>23</v>
      </c>
      <c r="AN9" s="13" t="s">
        <v>23</v>
      </c>
      <c r="AO9" s="15" t="s">
        <v>24</v>
      </c>
      <c r="AQ9" s="13"/>
    </row>
    <row r="10" spans="1:43" x14ac:dyDescent="0.25">
      <c r="A10" s="10"/>
      <c r="B10" s="16" t="s">
        <v>25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</row>
    <row r="11" spans="1:43" x14ac:dyDescent="0.25">
      <c r="A11" s="10"/>
      <c r="B11" s="18" t="s">
        <v>26</v>
      </c>
      <c r="C11" s="18"/>
      <c r="D11" s="19">
        <f t="shared" ref="D11:O11" si="2">$P11/12</f>
        <v>0</v>
      </c>
      <c r="E11" s="19">
        <f t="shared" si="2"/>
        <v>0</v>
      </c>
      <c r="F11" s="19">
        <f t="shared" si="2"/>
        <v>0</v>
      </c>
      <c r="G11" s="19">
        <f t="shared" si="2"/>
        <v>0</v>
      </c>
      <c r="H11" s="19">
        <f t="shared" si="2"/>
        <v>0</v>
      </c>
      <c r="I11" s="19">
        <f t="shared" si="2"/>
        <v>0</v>
      </c>
      <c r="J11" s="19">
        <f t="shared" si="2"/>
        <v>0</v>
      </c>
      <c r="K11" s="19">
        <f t="shared" si="2"/>
        <v>0</v>
      </c>
      <c r="L11" s="19">
        <f t="shared" si="2"/>
        <v>0</v>
      </c>
      <c r="M11" s="19">
        <f t="shared" si="2"/>
        <v>0</v>
      </c>
      <c r="N11" s="19">
        <f t="shared" si="2"/>
        <v>0</v>
      </c>
      <c r="O11" s="19">
        <f t="shared" si="2"/>
        <v>0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3"/>
    </row>
    <row r="12" spans="1:43" x14ac:dyDescent="0.25">
      <c r="A12" s="83"/>
      <c r="B12" s="84"/>
      <c r="C12" s="84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7"/>
    </row>
    <row r="13" spans="1:43" x14ac:dyDescent="0.25">
      <c r="A13" s="10"/>
      <c r="B13" s="18" t="s">
        <v>27</v>
      </c>
      <c r="C13" s="18"/>
      <c r="D13" s="19"/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20"/>
      <c r="Q13" s="20"/>
      <c r="R13" s="24"/>
      <c r="S13" s="24"/>
      <c r="T13" s="20"/>
      <c r="U13" s="20"/>
      <c r="V13" s="24"/>
      <c r="W13" s="24"/>
      <c r="X13" s="20"/>
      <c r="Y13" s="20"/>
      <c r="Z13" s="20"/>
      <c r="AA13" s="20"/>
      <c r="AB13" s="24"/>
      <c r="AC13" s="20"/>
      <c r="AD13" s="24"/>
      <c r="AE13" s="20"/>
      <c r="AF13" s="24"/>
      <c r="AG13" s="20"/>
      <c r="AH13" s="24"/>
      <c r="AI13" s="20"/>
      <c r="AJ13" s="20"/>
      <c r="AK13" s="20"/>
      <c r="AL13" s="20"/>
      <c r="AM13" s="20"/>
      <c r="AN13" s="20"/>
      <c r="AO13" s="23"/>
    </row>
    <row r="14" spans="1:43" x14ac:dyDescent="0.25">
      <c r="A14" s="10"/>
      <c r="B14" s="18" t="s">
        <v>28</v>
      </c>
      <c r="C14" s="18"/>
      <c r="D14" s="19">
        <v>0</v>
      </c>
      <c r="E14" s="19">
        <v>0</v>
      </c>
      <c r="F14" s="19">
        <v>0</v>
      </c>
      <c r="G14" s="19">
        <v>0</v>
      </c>
      <c r="H14" s="19">
        <f>P14/2*0.5</f>
        <v>0</v>
      </c>
      <c r="I14" s="19">
        <f>H14</f>
        <v>0</v>
      </c>
      <c r="J14" s="19">
        <v>0</v>
      </c>
      <c r="K14" s="19">
        <v>0</v>
      </c>
      <c r="L14" s="19">
        <f>I14</f>
        <v>0</v>
      </c>
      <c r="M14" s="19">
        <f>I14</f>
        <v>0</v>
      </c>
      <c r="N14" s="19">
        <v>0</v>
      </c>
      <c r="O14" s="19">
        <v>0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3"/>
    </row>
    <row r="15" spans="1:43" x14ac:dyDescent="0.25">
      <c r="A15" s="83"/>
      <c r="B15" s="84"/>
      <c r="C15" s="84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6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7"/>
    </row>
    <row r="16" spans="1:43" x14ac:dyDescent="0.25">
      <c r="A16" s="10"/>
      <c r="B16" s="18" t="s">
        <v>29</v>
      </c>
      <c r="C16" s="18"/>
      <c r="D16" s="19">
        <f t="shared" ref="D16:O16" si="3">$P$16/12</f>
        <v>0</v>
      </c>
      <c r="E16" s="19">
        <f t="shared" si="3"/>
        <v>0</v>
      </c>
      <c r="F16" s="19">
        <f t="shared" si="3"/>
        <v>0</v>
      </c>
      <c r="G16" s="19">
        <f t="shared" si="3"/>
        <v>0</v>
      </c>
      <c r="H16" s="19">
        <f t="shared" si="3"/>
        <v>0</v>
      </c>
      <c r="I16" s="19">
        <f t="shared" si="3"/>
        <v>0</v>
      </c>
      <c r="J16" s="19">
        <f t="shared" si="3"/>
        <v>0</v>
      </c>
      <c r="K16" s="19">
        <f t="shared" si="3"/>
        <v>0</v>
      </c>
      <c r="L16" s="19">
        <f t="shared" si="3"/>
        <v>0</v>
      </c>
      <c r="M16" s="19">
        <f t="shared" si="3"/>
        <v>0</v>
      </c>
      <c r="N16" s="19">
        <f t="shared" si="3"/>
        <v>0</v>
      </c>
      <c r="O16" s="19">
        <f t="shared" si="3"/>
        <v>0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3"/>
    </row>
    <row r="17" spans="1:41" x14ac:dyDescent="0.25">
      <c r="A17" s="10"/>
      <c r="B17" s="18" t="s">
        <v>30</v>
      </c>
      <c r="C17" s="18"/>
      <c r="D17" s="19">
        <f t="shared" ref="D17:O18" si="4">$P17/12</f>
        <v>0</v>
      </c>
      <c r="E17" s="19">
        <f t="shared" si="4"/>
        <v>0</v>
      </c>
      <c r="F17" s="19">
        <f t="shared" si="4"/>
        <v>0</v>
      </c>
      <c r="G17" s="19">
        <f t="shared" si="4"/>
        <v>0</v>
      </c>
      <c r="H17" s="19">
        <f t="shared" si="4"/>
        <v>0</v>
      </c>
      <c r="I17" s="19">
        <f t="shared" si="4"/>
        <v>0</v>
      </c>
      <c r="J17" s="19">
        <f t="shared" si="4"/>
        <v>0</v>
      </c>
      <c r="K17" s="19">
        <f t="shared" si="4"/>
        <v>0</v>
      </c>
      <c r="L17" s="19">
        <f t="shared" si="4"/>
        <v>0</v>
      </c>
      <c r="M17" s="19">
        <f t="shared" si="4"/>
        <v>0</v>
      </c>
      <c r="N17" s="19">
        <f t="shared" si="4"/>
        <v>0</v>
      </c>
      <c r="O17" s="19">
        <f t="shared" si="4"/>
        <v>0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3"/>
    </row>
    <row r="18" spans="1:41" x14ac:dyDescent="0.25">
      <c r="A18" s="10"/>
      <c r="B18" s="18" t="s">
        <v>31</v>
      </c>
      <c r="C18" s="18"/>
      <c r="D18" s="19">
        <f t="shared" si="4"/>
        <v>0</v>
      </c>
      <c r="E18" s="19">
        <f t="shared" si="4"/>
        <v>0</v>
      </c>
      <c r="F18" s="19">
        <f t="shared" si="4"/>
        <v>0</v>
      </c>
      <c r="G18" s="19">
        <f t="shared" si="4"/>
        <v>0</v>
      </c>
      <c r="H18" s="19">
        <f t="shared" si="4"/>
        <v>0</v>
      </c>
      <c r="I18" s="19">
        <f t="shared" si="4"/>
        <v>0</v>
      </c>
      <c r="J18" s="19">
        <f t="shared" si="4"/>
        <v>0</v>
      </c>
      <c r="K18" s="19">
        <f t="shared" si="4"/>
        <v>0</v>
      </c>
      <c r="L18" s="19">
        <f t="shared" si="4"/>
        <v>0</v>
      </c>
      <c r="M18" s="19">
        <f t="shared" si="4"/>
        <v>0</v>
      </c>
      <c r="N18" s="19">
        <f t="shared" si="4"/>
        <v>0</v>
      </c>
      <c r="O18" s="19">
        <f t="shared" si="4"/>
        <v>0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3"/>
    </row>
    <row r="19" spans="1:41" x14ac:dyDescent="0.25">
      <c r="A19" s="10"/>
      <c r="B19" s="18" t="s">
        <v>32</v>
      </c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3"/>
    </row>
    <row r="20" spans="1:41" x14ac:dyDescent="0.25">
      <c r="A20" s="10"/>
      <c r="B20" s="18"/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23"/>
    </row>
    <row r="21" spans="1:41" x14ac:dyDescent="0.25">
      <c r="A21" s="83"/>
      <c r="B21" s="84"/>
      <c r="C21" s="84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7"/>
    </row>
    <row r="22" spans="1:41" x14ac:dyDescent="0.25">
      <c r="A22" s="11" t="s">
        <v>33</v>
      </c>
      <c r="B22" s="25" t="s">
        <v>34</v>
      </c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/>
      <c r="S22" s="27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</row>
    <row r="23" spans="1:41" x14ac:dyDescent="0.25">
      <c r="A23" s="10"/>
      <c r="B23" s="10"/>
      <c r="C23" s="1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0"/>
      <c r="Q23" s="21"/>
      <c r="R23" s="22"/>
      <c r="S23" s="22"/>
      <c r="T23" s="21"/>
      <c r="U23" s="21"/>
      <c r="V23" s="22"/>
      <c r="W23" s="22"/>
      <c r="X23" s="21"/>
      <c r="Y23" s="21"/>
      <c r="Z23" s="21"/>
      <c r="AA23" s="21"/>
      <c r="AB23" s="22"/>
      <c r="AC23" s="21"/>
      <c r="AD23" s="22"/>
      <c r="AE23" s="21"/>
      <c r="AF23" s="22"/>
      <c r="AG23" s="21"/>
      <c r="AH23" s="22"/>
      <c r="AI23" s="21"/>
      <c r="AJ23" s="21"/>
      <c r="AK23" s="21"/>
      <c r="AL23" s="21"/>
      <c r="AM23" s="21"/>
      <c r="AN23" s="21"/>
      <c r="AO23" s="23"/>
    </row>
    <row r="24" spans="1:41" x14ac:dyDescent="0.25">
      <c r="A24" s="10"/>
      <c r="B24" s="16" t="s">
        <v>35</v>
      </c>
      <c r="C24" s="1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0"/>
      <c r="Q24" s="21"/>
      <c r="R24" s="22"/>
      <c r="S24" s="22"/>
      <c r="T24" s="21"/>
      <c r="U24" s="21"/>
      <c r="V24" s="22"/>
      <c r="W24" s="22"/>
      <c r="X24" s="21"/>
      <c r="Y24" s="21"/>
      <c r="Z24" s="21"/>
      <c r="AA24" s="21"/>
      <c r="AB24" s="22"/>
      <c r="AC24" s="21"/>
      <c r="AD24" s="22"/>
      <c r="AE24" s="21"/>
      <c r="AF24" s="22"/>
      <c r="AG24" s="21"/>
      <c r="AH24" s="22"/>
      <c r="AI24" s="21"/>
      <c r="AJ24" s="21"/>
      <c r="AK24" s="21"/>
      <c r="AL24" s="21"/>
      <c r="AM24" s="21"/>
      <c r="AN24" s="21"/>
      <c r="AO24" s="23"/>
    </row>
    <row r="25" spans="1:41" x14ac:dyDescent="0.25">
      <c r="A25" s="10"/>
      <c r="B25" s="18" t="s">
        <v>36</v>
      </c>
      <c r="C25" s="18"/>
      <c r="D25" s="29">
        <f t="shared" ref="D25:O25" si="5">$P25/12</f>
        <v>0</v>
      </c>
      <c r="E25" s="29">
        <f t="shared" si="5"/>
        <v>0</v>
      </c>
      <c r="F25" s="29">
        <f t="shared" si="5"/>
        <v>0</v>
      </c>
      <c r="G25" s="29">
        <f t="shared" si="5"/>
        <v>0</v>
      </c>
      <c r="H25" s="29">
        <f t="shared" si="5"/>
        <v>0</v>
      </c>
      <c r="I25" s="29">
        <f t="shared" si="5"/>
        <v>0</v>
      </c>
      <c r="J25" s="29">
        <f t="shared" si="5"/>
        <v>0</v>
      </c>
      <c r="K25" s="29">
        <f t="shared" si="5"/>
        <v>0</v>
      </c>
      <c r="L25" s="29">
        <f t="shared" si="5"/>
        <v>0</v>
      </c>
      <c r="M25" s="29">
        <f t="shared" si="5"/>
        <v>0</v>
      </c>
      <c r="N25" s="29">
        <f t="shared" si="5"/>
        <v>0</v>
      </c>
      <c r="O25" s="29">
        <f t="shared" si="5"/>
        <v>0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3"/>
    </row>
    <row r="26" spans="1:41" x14ac:dyDescent="0.25">
      <c r="A26" s="83"/>
      <c r="B26" s="84"/>
      <c r="C26" s="84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6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7"/>
    </row>
    <row r="27" spans="1:41" x14ac:dyDescent="0.25">
      <c r="A27" s="10"/>
      <c r="B27" s="18" t="s">
        <v>37</v>
      </c>
      <c r="C27" s="18"/>
      <c r="D27" s="19">
        <f t="shared" ref="D27:O28" si="6">$P27/12</f>
        <v>0</v>
      </c>
      <c r="E27" s="19">
        <f t="shared" si="6"/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  <c r="I27" s="19">
        <f t="shared" si="6"/>
        <v>0</v>
      </c>
      <c r="J27" s="19">
        <f t="shared" si="6"/>
        <v>0</v>
      </c>
      <c r="K27" s="19">
        <f t="shared" si="6"/>
        <v>0</v>
      </c>
      <c r="L27" s="19">
        <f t="shared" si="6"/>
        <v>0</v>
      </c>
      <c r="M27" s="19">
        <f t="shared" si="6"/>
        <v>0</v>
      </c>
      <c r="N27" s="19">
        <f t="shared" si="6"/>
        <v>0</v>
      </c>
      <c r="O27" s="19">
        <f t="shared" si="6"/>
        <v>0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3"/>
    </row>
    <row r="28" spans="1:41" x14ac:dyDescent="0.25">
      <c r="A28" s="10"/>
      <c r="B28" s="18" t="s">
        <v>38</v>
      </c>
      <c r="C28" s="18"/>
      <c r="D28" s="63">
        <f t="shared" si="6"/>
        <v>0</v>
      </c>
      <c r="E28" s="63">
        <f t="shared" si="6"/>
        <v>0</v>
      </c>
      <c r="F28" s="63">
        <f t="shared" si="6"/>
        <v>0</v>
      </c>
      <c r="G28" s="63">
        <f t="shared" si="6"/>
        <v>0</v>
      </c>
      <c r="H28" s="63">
        <f t="shared" si="6"/>
        <v>0</v>
      </c>
      <c r="I28" s="63">
        <f t="shared" si="6"/>
        <v>0</v>
      </c>
      <c r="J28" s="63">
        <f t="shared" si="6"/>
        <v>0</v>
      </c>
      <c r="K28" s="63">
        <f t="shared" si="6"/>
        <v>0</v>
      </c>
      <c r="L28" s="63">
        <f t="shared" si="6"/>
        <v>0</v>
      </c>
      <c r="M28" s="63">
        <f t="shared" si="6"/>
        <v>0</v>
      </c>
      <c r="N28" s="63">
        <f t="shared" si="6"/>
        <v>0</v>
      </c>
      <c r="O28" s="63">
        <f t="shared" si="6"/>
        <v>0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46"/>
    </row>
    <row r="29" spans="1:41" x14ac:dyDescent="0.25">
      <c r="A29" s="83"/>
      <c r="B29" s="84"/>
      <c r="C29" s="84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6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7"/>
    </row>
    <row r="30" spans="1:41" x14ac:dyDescent="0.25">
      <c r="A30" s="10"/>
      <c r="B30" s="18" t="s">
        <v>39</v>
      </c>
      <c r="C30" s="18"/>
      <c r="D30" s="19">
        <f t="shared" ref="D30:O30" si="7">$P30/12</f>
        <v>0</v>
      </c>
      <c r="E30" s="19">
        <f t="shared" si="7"/>
        <v>0</v>
      </c>
      <c r="F30" s="19">
        <f t="shared" si="7"/>
        <v>0</v>
      </c>
      <c r="G30" s="19">
        <f t="shared" si="7"/>
        <v>0</v>
      </c>
      <c r="H30" s="19">
        <f t="shared" si="7"/>
        <v>0</v>
      </c>
      <c r="I30" s="19">
        <f t="shared" si="7"/>
        <v>0</v>
      </c>
      <c r="J30" s="19">
        <f t="shared" si="7"/>
        <v>0</v>
      </c>
      <c r="K30" s="19">
        <f t="shared" si="7"/>
        <v>0</v>
      </c>
      <c r="L30" s="19">
        <f t="shared" si="7"/>
        <v>0</v>
      </c>
      <c r="M30" s="19">
        <f t="shared" si="7"/>
        <v>0</v>
      </c>
      <c r="N30" s="19">
        <f t="shared" si="7"/>
        <v>0</v>
      </c>
      <c r="O30" s="19">
        <f t="shared" si="7"/>
        <v>0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3"/>
    </row>
    <row r="31" spans="1:41" x14ac:dyDescent="0.25">
      <c r="A31" s="83"/>
      <c r="B31" s="84"/>
      <c r="C31" s="8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6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7"/>
    </row>
    <row r="32" spans="1:41" x14ac:dyDescent="0.25">
      <c r="A32" s="10"/>
      <c r="B32" s="18" t="s">
        <v>40</v>
      </c>
      <c r="C32" s="18"/>
      <c r="D32" s="19">
        <f t="shared" ref="D32:O33" si="8">$P32/12</f>
        <v>0</v>
      </c>
      <c r="E32" s="19">
        <f t="shared" si="8"/>
        <v>0</v>
      </c>
      <c r="F32" s="19">
        <f t="shared" si="8"/>
        <v>0</v>
      </c>
      <c r="G32" s="19">
        <f t="shared" si="8"/>
        <v>0</v>
      </c>
      <c r="H32" s="19">
        <f t="shared" si="8"/>
        <v>0</v>
      </c>
      <c r="I32" s="19">
        <f t="shared" si="8"/>
        <v>0</v>
      </c>
      <c r="J32" s="19">
        <f t="shared" si="8"/>
        <v>0</v>
      </c>
      <c r="K32" s="19">
        <f t="shared" si="8"/>
        <v>0</v>
      </c>
      <c r="L32" s="19">
        <f t="shared" si="8"/>
        <v>0</v>
      </c>
      <c r="M32" s="19">
        <f t="shared" si="8"/>
        <v>0</v>
      </c>
      <c r="N32" s="19">
        <f t="shared" si="8"/>
        <v>0</v>
      </c>
      <c r="O32" s="19">
        <f t="shared" si="8"/>
        <v>0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3"/>
    </row>
    <row r="33" spans="1:41" x14ac:dyDescent="0.25">
      <c r="A33" s="10"/>
      <c r="B33" s="18" t="s">
        <v>41</v>
      </c>
      <c r="C33" s="18"/>
      <c r="D33" s="19">
        <f t="shared" si="8"/>
        <v>0</v>
      </c>
      <c r="E33" s="19">
        <f t="shared" si="8"/>
        <v>0</v>
      </c>
      <c r="F33" s="19">
        <f t="shared" si="8"/>
        <v>0</v>
      </c>
      <c r="G33" s="19">
        <f t="shared" si="8"/>
        <v>0</v>
      </c>
      <c r="H33" s="19">
        <f t="shared" si="8"/>
        <v>0</v>
      </c>
      <c r="I33" s="19">
        <f t="shared" si="8"/>
        <v>0</v>
      </c>
      <c r="J33" s="19">
        <f t="shared" si="8"/>
        <v>0</v>
      </c>
      <c r="K33" s="19">
        <f t="shared" si="8"/>
        <v>0</v>
      </c>
      <c r="L33" s="19">
        <f t="shared" si="8"/>
        <v>0</v>
      </c>
      <c r="M33" s="19">
        <f t="shared" si="8"/>
        <v>0</v>
      </c>
      <c r="N33" s="19">
        <f t="shared" si="8"/>
        <v>0</v>
      </c>
      <c r="O33" s="19">
        <f t="shared" si="8"/>
        <v>0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3"/>
    </row>
    <row r="34" spans="1:41" x14ac:dyDescent="0.25">
      <c r="A34" s="10"/>
      <c r="B34" s="18" t="s">
        <v>42</v>
      </c>
      <c r="C34" s="18"/>
      <c r="D34" s="19">
        <f>P34/12</f>
        <v>0</v>
      </c>
      <c r="E34" s="19">
        <f t="shared" ref="E34:O36" si="9">$P34/12</f>
        <v>0</v>
      </c>
      <c r="F34" s="19">
        <f t="shared" si="9"/>
        <v>0</v>
      </c>
      <c r="G34" s="19">
        <f t="shared" si="9"/>
        <v>0</v>
      </c>
      <c r="H34" s="19">
        <f t="shared" si="9"/>
        <v>0</v>
      </c>
      <c r="I34" s="19">
        <f t="shared" si="9"/>
        <v>0</v>
      </c>
      <c r="J34" s="19">
        <f t="shared" si="9"/>
        <v>0</v>
      </c>
      <c r="K34" s="19">
        <f t="shared" si="9"/>
        <v>0</v>
      </c>
      <c r="L34" s="19">
        <f t="shared" si="9"/>
        <v>0</v>
      </c>
      <c r="M34" s="19">
        <f t="shared" si="9"/>
        <v>0</v>
      </c>
      <c r="N34" s="19">
        <f t="shared" si="9"/>
        <v>0</v>
      </c>
      <c r="O34" s="19">
        <f t="shared" si="9"/>
        <v>0</v>
      </c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3"/>
    </row>
    <row r="35" spans="1:41" x14ac:dyDescent="0.25">
      <c r="A35" s="10"/>
      <c r="B35" s="18" t="s">
        <v>43</v>
      </c>
      <c r="C35" s="18"/>
      <c r="D35" s="19">
        <f>$P35/12</f>
        <v>0</v>
      </c>
      <c r="E35" s="19">
        <f t="shared" si="9"/>
        <v>0</v>
      </c>
      <c r="F35" s="19">
        <f t="shared" si="9"/>
        <v>0</v>
      </c>
      <c r="G35" s="19">
        <f t="shared" si="9"/>
        <v>0</v>
      </c>
      <c r="H35" s="19">
        <f t="shared" si="9"/>
        <v>0</v>
      </c>
      <c r="I35" s="19">
        <f t="shared" si="9"/>
        <v>0</v>
      </c>
      <c r="J35" s="19">
        <f t="shared" si="9"/>
        <v>0</v>
      </c>
      <c r="K35" s="19">
        <f t="shared" si="9"/>
        <v>0</v>
      </c>
      <c r="L35" s="19">
        <f t="shared" si="9"/>
        <v>0</v>
      </c>
      <c r="M35" s="19">
        <f t="shared" si="9"/>
        <v>0</v>
      </c>
      <c r="N35" s="19">
        <f t="shared" si="9"/>
        <v>0</v>
      </c>
      <c r="O35" s="19">
        <f t="shared" si="9"/>
        <v>0</v>
      </c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3"/>
    </row>
    <row r="36" spans="1:41" x14ac:dyDescent="0.25">
      <c r="A36" s="10"/>
      <c r="B36" s="18"/>
      <c r="C36" s="18"/>
      <c r="D36" s="19">
        <f>$P36/12</f>
        <v>0</v>
      </c>
      <c r="E36" s="19">
        <f t="shared" si="9"/>
        <v>0</v>
      </c>
      <c r="F36" s="19">
        <f t="shared" si="9"/>
        <v>0</v>
      </c>
      <c r="G36" s="19">
        <f t="shared" si="9"/>
        <v>0</v>
      </c>
      <c r="H36" s="19">
        <f t="shared" si="9"/>
        <v>0</v>
      </c>
      <c r="I36" s="19">
        <f t="shared" si="9"/>
        <v>0</v>
      </c>
      <c r="J36" s="19">
        <f t="shared" si="9"/>
        <v>0</v>
      </c>
      <c r="K36" s="19">
        <f t="shared" si="9"/>
        <v>0</v>
      </c>
      <c r="L36" s="19">
        <f t="shared" si="9"/>
        <v>0</v>
      </c>
      <c r="M36" s="19">
        <f t="shared" si="9"/>
        <v>0</v>
      </c>
      <c r="N36" s="19">
        <f t="shared" si="9"/>
        <v>0</v>
      </c>
      <c r="O36" s="19">
        <f t="shared" si="9"/>
        <v>0</v>
      </c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3"/>
    </row>
    <row r="37" spans="1:41" x14ac:dyDescent="0.25">
      <c r="A37" s="11" t="s">
        <v>44</v>
      </c>
      <c r="B37" s="25" t="s">
        <v>45</v>
      </c>
      <c r="C37" s="25"/>
      <c r="D37" s="26">
        <f t="shared" ref="D37:O37" si="10">SUM(D25:D35)</f>
        <v>0</v>
      </c>
      <c r="E37" s="26">
        <f t="shared" si="10"/>
        <v>0</v>
      </c>
      <c r="F37" s="26">
        <f t="shared" si="10"/>
        <v>0</v>
      </c>
      <c r="G37" s="26">
        <f t="shared" si="10"/>
        <v>0</v>
      </c>
      <c r="H37" s="26">
        <f t="shared" si="10"/>
        <v>0</v>
      </c>
      <c r="I37" s="26">
        <f t="shared" si="10"/>
        <v>0</v>
      </c>
      <c r="J37" s="26">
        <f t="shared" si="10"/>
        <v>0</v>
      </c>
      <c r="K37" s="26">
        <f t="shared" si="10"/>
        <v>0</v>
      </c>
      <c r="L37" s="26">
        <f t="shared" si="10"/>
        <v>0</v>
      </c>
      <c r="M37" s="26">
        <f t="shared" si="10"/>
        <v>0</v>
      </c>
      <c r="N37" s="26">
        <f t="shared" si="10"/>
        <v>0</v>
      </c>
      <c r="O37" s="26">
        <f t="shared" si="10"/>
        <v>0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</row>
    <row r="38" spans="1:41" x14ac:dyDescent="0.25">
      <c r="A38" s="10"/>
      <c r="B38" s="10"/>
      <c r="C38" s="1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0"/>
      <c r="Q38" s="21"/>
      <c r="R38" s="22"/>
      <c r="S38" s="22"/>
      <c r="T38" s="21"/>
      <c r="U38" s="21"/>
      <c r="V38" s="22"/>
      <c r="W38" s="22"/>
      <c r="X38" s="21"/>
      <c r="Y38" s="21"/>
      <c r="Z38" s="21"/>
      <c r="AA38" s="21"/>
      <c r="AB38" s="22"/>
      <c r="AC38" s="21"/>
      <c r="AD38" s="22"/>
      <c r="AE38" s="21"/>
      <c r="AF38" s="22"/>
      <c r="AG38" s="21"/>
      <c r="AH38" s="22"/>
      <c r="AI38" s="21"/>
      <c r="AJ38" s="21"/>
      <c r="AK38" s="21"/>
      <c r="AL38" s="21"/>
      <c r="AM38" s="21"/>
      <c r="AN38" s="21"/>
      <c r="AO38" s="23"/>
    </row>
    <row r="39" spans="1:41" x14ac:dyDescent="0.25">
      <c r="A39" s="11" t="s">
        <v>46</v>
      </c>
      <c r="B39" s="25" t="s">
        <v>47</v>
      </c>
      <c r="C39" s="25"/>
      <c r="D39" s="26">
        <f>D22-D37</f>
        <v>0</v>
      </c>
      <c r="E39" s="26">
        <f t="shared" ref="E39:O39" si="11">E22-E37</f>
        <v>0</v>
      </c>
      <c r="F39" s="26">
        <f t="shared" si="11"/>
        <v>0</v>
      </c>
      <c r="G39" s="26">
        <f t="shared" si="11"/>
        <v>0</v>
      </c>
      <c r="H39" s="26">
        <f t="shared" si="11"/>
        <v>0</v>
      </c>
      <c r="I39" s="26">
        <f t="shared" si="11"/>
        <v>0</v>
      </c>
      <c r="J39" s="26">
        <f t="shared" si="11"/>
        <v>0</v>
      </c>
      <c r="K39" s="26">
        <f t="shared" si="11"/>
        <v>0</v>
      </c>
      <c r="L39" s="26">
        <f t="shared" si="11"/>
        <v>0</v>
      </c>
      <c r="M39" s="26">
        <f t="shared" si="11"/>
        <v>0</v>
      </c>
      <c r="N39" s="26">
        <f t="shared" si="11"/>
        <v>0</v>
      </c>
      <c r="O39" s="26">
        <f t="shared" si="11"/>
        <v>0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</row>
    <row r="40" spans="1:41" x14ac:dyDescent="0.25">
      <c r="A40" s="10"/>
      <c r="B40" s="10"/>
      <c r="C40" s="1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0"/>
      <c r="Q40" s="21"/>
      <c r="R40" s="22"/>
      <c r="S40" s="22"/>
      <c r="T40" s="21"/>
      <c r="U40" s="21"/>
      <c r="V40" s="22"/>
      <c r="W40" s="22"/>
      <c r="X40" s="21"/>
      <c r="Y40" s="21"/>
      <c r="Z40" s="21"/>
      <c r="AA40" s="21"/>
      <c r="AB40" s="22"/>
      <c r="AC40" s="21"/>
      <c r="AD40" s="22"/>
      <c r="AE40" s="21"/>
      <c r="AF40" s="22"/>
      <c r="AG40" s="21"/>
      <c r="AH40" s="22"/>
      <c r="AI40" s="21"/>
      <c r="AJ40" s="21"/>
      <c r="AK40" s="21"/>
      <c r="AL40" s="21"/>
      <c r="AM40" s="21"/>
      <c r="AN40" s="21"/>
      <c r="AO40" s="23"/>
    </row>
    <row r="41" spans="1:41" x14ac:dyDescent="0.25">
      <c r="A41" s="11" t="s">
        <v>48</v>
      </c>
      <c r="B41" s="10" t="s">
        <v>49</v>
      </c>
      <c r="C41" s="1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0"/>
      <c r="Q41" s="21"/>
      <c r="R41" s="22"/>
      <c r="S41" s="22"/>
      <c r="T41" s="21"/>
      <c r="U41" s="21"/>
      <c r="V41" s="22"/>
      <c r="W41" s="22"/>
      <c r="X41" s="21"/>
      <c r="Y41" s="21"/>
      <c r="Z41" s="21"/>
      <c r="AA41" s="21"/>
      <c r="AB41" s="22"/>
      <c r="AC41" s="21"/>
      <c r="AD41" s="22"/>
      <c r="AE41" s="21"/>
      <c r="AF41" s="22"/>
      <c r="AG41" s="21"/>
      <c r="AH41" s="22"/>
      <c r="AI41" s="21"/>
      <c r="AJ41" s="21"/>
      <c r="AK41" s="21"/>
      <c r="AL41" s="21"/>
      <c r="AM41" s="21"/>
      <c r="AN41" s="21"/>
      <c r="AO41" s="23"/>
    </row>
    <row r="42" spans="1:41" x14ac:dyDescent="0.25">
      <c r="B42" s="89"/>
      <c r="C42" s="89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1"/>
      <c r="Q42" s="90"/>
      <c r="R42" s="92"/>
      <c r="S42" s="93"/>
      <c r="T42" s="90"/>
      <c r="U42" s="90"/>
      <c r="V42" s="93"/>
      <c r="W42" s="93"/>
      <c r="X42" s="90"/>
      <c r="Y42" s="90"/>
      <c r="Z42" s="90"/>
      <c r="AA42" s="90"/>
      <c r="AB42" s="93"/>
      <c r="AC42" s="90"/>
      <c r="AD42" s="93"/>
      <c r="AE42" s="90"/>
      <c r="AF42" s="93"/>
      <c r="AG42" s="90"/>
      <c r="AH42" s="93"/>
      <c r="AI42" s="90"/>
      <c r="AJ42" s="90"/>
      <c r="AK42" s="90"/>
      <c r="AL42" s="90"/>
      <c r="AM42" s="90"/>
      <c r="AN42" s="90"/>
      <c r="AO42" s="94"/>
    </row>
    <row r="43" spans="1:41" x14ac:dyDescent="0.25">
      <c r="A43" s="11" t="s">
        <v>50</v>
      </c>
      <c r="B43" s="25" t="s">
        <v>51</v>
      </c>
      <c r="C43" s="25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</row>
    <row r="44" spans="1:41" x14ac:dyDescent="0.25">
      <c r="A44" s="10"/>
      <c r="B44" s="10"/>
      <c r="C44" s="10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0"/>
      <c r="Q44" s="21"/>
      <c r="R44" s="22"/>
      <c r="S44" s="22"/>
      <c r="T44" s="21"/>
      <c r="U44" s="21"/>
      <c r="V44" s="22"/>
      <c r="W44" s="22"/>
      <c r="X44" s="21"/>
      <c r="Y44" s="21"/>
      <c r="Z44" s="21"/>
      <c r="AA44" s="21"/>
      <c r="AB44" s="22"/>
      <c r="AC44" s="21"/>
      <c r="AD44" s="22"/>
      <c r="AE44" s="21"/>
      <c r="AF44" s="22"/>
      <c r="AG44" s="21"/>
      <c r="AH44" s="22"/>
      <c r="AI44" s="21"/>
      <c r="AJ44" s="21"/>
      <c r="AK44" s="21"/>
      <c r="AL44" s="21"/>
      <c r="AM44" s="21"/>
      <c r="AN44" s="21"/>
      <c r="AO44" s="23"/>
    </row>
    <row r="45" spans="1:41" x14ac:dyDescent="0.25">
      <c r="A45" s="11" t="s">
        <v>52</v>
      </c>
      <c r="B45" s="10" t="s">
        <v>53</v>
      </c>
      <c r="C45" s="1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0"/>
      <c r="Q45" s="21"/>
      <c r="R45" s="22"/>
      <c r="S45" s="22"/>
      <c r="T45" s="21"/>
      <c r="U45" s="21"/>
      <c r="V45" s="22"/>
      <c r="W45" s="22"/>
      <c r="X45" s="21"/>
      <c r="Y45" s="21"/>
      <c r="Z45" s="21"/>
      <c r="AA45" s="21"/>
      <c r="AB45" s="22"/>
      <c r="AC45" s="21"/>
      <c r="AD45" s="22"/>
      <c r="AE45" s="21"/>
      <c r="AF45" s="22"/>
      <c r="AG45" s="21"/>
      <c r="AH45" s="22"/>
      <c r="AI45" s="21"/>
      <c r="AJ45" s="21"/>
      <c r="AK45" s="21"/>
      <c r="AL45" s="21"/>
      <c r="AM45" s="21"/>
      <c r="AN45" s="21"/>
      <c r="AO45" s="23"/>
    </row>
    <row r="46" spans="1:41" x14ac:dyDescent="0.25">
      <c r="A46" s="11" t="s">
        <v>54</v>
      </c>
      <c r="B46" s="25" t="s">
        <v>55</v>
      </c>
      <c r="C46" s="25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</row>
    <row r="47" spans="1:41" x14ac:dyDescent="0.25">
      <c r="A47" s="10"/>
      <c r="B47" s="10" t="s">
        <v>56</v>
      </c>
      <c r="C47" s="1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0"/>
      <c r="Q47" s="21"/>
      <c r="R47" s="22"/>
      <c r="S47" s="22"/>
      <c r="T47" s="21"/>
      <c r="U47" s="21"/>
      <c r="V47" s="22"/>
      <c r="W47" s="22"/>
      <c r="X47" s="21"/>
      <c r="Y47" s="21"/>
      <c r="Z47" s="21"/>
      <c r="AA47" s="21"/>
      <c r="AB47" s="22"/>
      <c r="AC47" s="21"/>
      <c r="AD47" s="22"/>
      <c r="AE47" s="21"/>
      <c r="AF47" s="22"/>
      <c r="AG47" s="21"/>
      <c r="AH47" s="22"/>
      <c r="AI47" s="21"/>
      <c r="AJ47" s="21"/>
      <c r="AK47" s="21"/>
      <c r="AL47" s="21"/>
      <c r="AM47" s="21"/>
      <c r="AN47" s="21"/>
      <c r="AO47" s="23"/>
    </row>
    <row r="48" spans="1:41" x14ac:dyDescent="0.25">
      <c r="A48" s="10"/>
      <c r="B48" s="11" t="s">
        <v>57</v>
      </c>
      <c r="C48" s="1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0"/>
      <c r="Q48" s="21"/>
      <c r="R48" s="22"/>
      <c r="S48" s="22"/>
      <c r="T48" s="21"/>
      <c r="U48" s="21"/>
      <c r="V48" s="22"/>
      <c r="W48" s="22"/>
      <c r="X48" s="21"/>
      <c r="Y48" s="21"/>
      <c r="Z48" s="21"/>
      <c r="AA48" s="21"/>
      <c r="AB48" s="22"/>
      <c r="AC48" s="21"/>
      <c r="AD48" s="22"/>
      <c r="AE48" s="21"/>
      <c r="AF48" s="22"/>
      <c r="AG48" s="21"/>
      <c r="AH48" s="22"/>
      <c r="AI48" s="21"/>
      <c r="AJ48" s="21"/>
      <c r="AK48" s="21"/>
      <c r="AL48" s="21"/>
      <c r="AM48" s="21"/>
      <c r="AN48" s="21"/>
      <c r="AO48" s="23"/>
    </row>
    <row r="49" spans="1:42" x14ac:dyDescent="0.25">
      <c r="A49" s="10"/>
      <c r="B49" s="10"/>
      <c r="C49" s="10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0"/>
      <c r="Q49" s="21"/>
      <c r="R49" s="22"/>
      <c r="S49" s="22"/>
      <c r="T49" s="21"/>
      <c r="U49" s="21"/>
      <c r="V49" s="22"/>
      <c r="W49" s="22"/>
      <c r="X49" s="21"/>
      <c r="Y49" s="21"/>
      <c r="Z49" s="21"/>
      <c r="AA49" s="21"/>
      <c r="AB49" s="22"/>
      <c r="AC49" s="21"/>
      <c r="AD49" s="22"/>
      <c r="AE49" s="21"/>
      <c r="AF49" s="22"/>
      <c r="AG49" s="21"/>
      <c r="AH49" s="22"/>
      <c r="AI49" s="21"/>
      <c r="AJ49" s="21"/>
      <c r="AK49" s="21"/>
      <c r="AL49" s="21"/>
      <c r="AM49" s="21"/>
      <c r="AN49" s="21"/>
      <c r="AO49" s="23"/>
    </row>
    <row r="50" spans="1:42" x14ac:dyDescent="0.25">
      <c r="B50" s="31" t="s">
        <v>58</v>
      </c>
      <c r="C50" s="31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20"/>
      <c r="Q50" s="20"/>
      <c r="R50" s="24"/>
      <c r="S50" s="24"/>
      <c r="T50" s="20"/>
      <c r="U50" s="20"/>
      <c r="V50" s="24"/>
      <c r="W50" s="24"/>
      <c r="X50" s="20"/>
      <c r="Y50" s="20"/>
      <c r="Z50" s="20"/>
      <c r="AA50" s="20"/>
      <c r="AB50" s="24"/>
      <c r="AC50" s="20"/>
      <c r="AD50" s="24"/>
      <c r="AE50" s="20"/>
      <c r="AF50" s="24"/>
      <c r="AG50" s="20"/>
      <c r="AH50" s="24"/>
      <c r="AI50" s="20"/>
      <c r="AJ50" s="20"/>
      <c r="AK50" s="20"/>
      <c r="AL50" s="20"/>
      <c r="AM50" s="20"/>
      <c r="AN50" s="20"/>
      <c r="AO50" s="20"/>
    </row>
    <row r="51" spans="1:42" x14ac:dyDescent="0.25">
      <c r="B51" s="18" t="s">
        <v>59</v>
      </c>
      <c r="C51" s="1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3"/>
      <c r="Q51" s="33"/>
      <c r="R51" s="34"/>
      <c r="S51" s="34"/>
      <c r="T51" s="33"/>
      <c r="U51" s="33"/>
      <c r="V51" s="34"/>
      <c r="W51" s="34"/>
      <c r="X51" s="33"/>
      <c r="Y51" s="33"/>
      <c r="Z51" s="33"/>
      <c r="AA51" s="33"/>
      <c r="AB51" s="34"/>
      <c r="AC51" s="33"/>
      <c r="AD51" s="34"/>
      <c r="AE51" s="33"/>
      <c r="AF51" s="34"/>
      <c r="AG51" s="33"/>
      <c r="AH51" s="34"/>
      <c r="AI51" s="33"/>
      <c r="AJ51" s="33"/>
      <c r="AK51" s="33"/>
      <c r="AL51" s="33"/>
      <c r="AM51" s="33"/>
      <c r="AN51" s="33"/>
      <c r="AO51" s="35"/>
    </row>
    <row r="52" spans="1:42" x14ac:dyDescent="0.25">
      <c r="A52" s="11"/>
      <c r="B52" s="95" t="s">
        <v>60</v>
      </c>
      <c r="C52" s="95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6"/>
      <c r="Q52" s="96"/>
      <c r="R52" s="97"/>
      <c r="S52" s="97"/>
      <c r="T52" s="96"/>
      <c r="U52" s="96"/>
      <c r="V52" s="97"/>
      <c r="W52" s="97"/>
      <c r="X52" s="96"/>
      <c r="Y52" s="96"/>
      <c r="Z52" s="96"/>
      <c r="AA52" s="96"/>
      <c r="AB52" s="97"/>
      <c r="AC52" s="96"/>
      <c r="AD52" s="97"/>
      <c r="AE52" s="96"/>
      <c r="AF52" s="97"/>
      <c r="AG52" s="96"/>
      <c r="AH52" s="97"/>
      <c r="AI52" s="96"/>
      <c r="AJ52" s="96"/>
      <c r="AK52" s="96"/>
      <c r="AL52" s="96"/>
      <c r="AM52" s="96"/>
      <c r="AN52" s="96"/>
      <c r="AO52" s="98"/>
    </row>
    <row r="53" spans="1:42" x14ac:dyDescent="0.25">
      <c r="A53" s="11"/>
      <c r="B53" s="18" t="s">
        <v>61</v>
      </c>
      <c r="C53" s="18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33"/>
      <c r="Q53" s="33"/>
      <c r="R53" s="34"/>
      <c r="S53" s="34"/>
      <c r="T53" s="33"/>
      <c r="U53" s="33"/>
      <c r="V53" s="34"/>
      <c r="W53" s="34"/>
      <c r="X53" s="33"/>
      <c r="Y53" s="33"/>
      <c r="Z53" s="33"/>
      <c r="AA53" s="33"/>
      <c r="AB53" s="34"/>
      <c r="AC53" s="33"/>
      <c r="AD53" s="34"/>
      <c r="AE53" s="33"/>
      <c r="AF53" s="34"/>
      <c r="AG53" s="33"/>
      <c r="AH53" s="34"/>
      <c r="AI53" s="33"/>
      <c r="AJ53" s="33"/>
      <c r="AK53" s="33"/>
      <c r="AL53" s="33"/>
      <c r="AM53" s="33"/>
      <c r="AN53" s="33"/>
      <c r="AO53" s="35"/>
    </row>
    <row r="54" spans="1:42" x14ac:dyDescent="0.25">
      <c r="A54" s="10"/>
      <c r="B54" s="18" t="s">
        <v>62</v>
      </c>
      <c r="C54" s="18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33"/>
      <c r="Q54" s="33"/>
      <c r="R54" s="34"/>
      <c r="S54" s="34"/>
      <c r="T54" s="33"/>
      <c r="U54" s="33"/>
      <c r="V54" s="34"/>
      <c r="W54" s="34"/>
      <c r="X54" s="33"/>
      <c r="Y54" s="33"/>
      <c r="Z54" s="33"/>
      <c r="AA54" s="33"/>
      <c r="AB54" s="34"/>
      <c r="AC54" s="33"/>
      <c r="AD54" s="34"/>
      <c r="AE54" s="33"/>
      <c r="AF54" s="34"/>
      <c r="AG54" s="33"/>
      <c r="AH54" s="34"/>
      <c r="AI54" s="33"/>
      <c r="AJ54" s="33"/>
      <c r="AK54" s="33"/>
      <c r="AL54" s="33"/>
      <c r="AM54" s="33"/>
      <c r="AN54" s="33"/>
      <c r="AO54" s="35"/>
    </row>
    <row r="55" spans="1:42" x14ac:dyDescent="0.25">
      <c r="A55" s="11" t="s">
        <v>63</v>
      </c>
      <c r="B55" s="25" t="s">
        <v>64</v>
      </c>
      <c r="C55" s="25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</row>
    <row r="56" spans="1:42" ht="15.75" customHeight="1" x14ac:dyDescent="0.25">
      <c r="A56" s="11"/>
      <c r="B56" s="36"/>
      <c r="C56" s="36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</row>
    <row r="57" spans="1:42" ht="15.75" customHeight="1" x14ac:dyDescent="0.25">
      <c r="A57" s="11"/>
      <c r="B57" s="11" t="s">
        <v>65</v>
      </c>
      <c r="C57" s="11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2" x14ac:dyDescent="0.25">
      <c r="A58" s="11"/>
      <c r="B58" s="10" t="s">
        <v>66</v>
      </c>
      <c r="C58" s="1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0"/>
      <c r="Q58" s="20"/>
      <c r="R58" s="24"/>
      <c r="S58" s="24"/>
      <c r="T58" s="20"/>
      <c r="U58" s="20"/>
      <c r="V58" s="24"/>
      <c r="W58" s="24"/>
      <c r="X58" s="20"/>
      <c r="Y58" s="20"/>
      <c r="Z58" s="20"/>
      <c r="AA58" s="20"/>
      <c r="AB58" s="24"/>
      <c r="AC58" s="20"/>
      <c r="AD58" s="24"/>
      <c r="AE58" s="20"/>
      <c r="AF58" s="24"/>
      <c r="AG58" s="20"/>
      <c r="AH58" s="24"/>
      <c r="AI58" s="20"/>
      <c r="AJ58" s="20"/>
      <c r="AK58" s="20"/>
      <c r="AL58" s="20"/>
      <c r="AM58" s="20"/>
      <c r="AN58" s="20"/>
      <c r="AO58" s="22"/>
    </row>
    <row r="59" spans="1:42" x14ac:dyDescent="0.25">
      <c r="A59" s="11"/>
      <c r="B59" s="10" t="s">
        <v>67</v>
      </c>
      <c r="C59" s="10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0"/>
      <c r="Q59" s="20"/>
      <c r="R59" s="24"/>
      <c r="S59" s="24"/>
      <c r="T59" s="20"/>
      <c r="U59" s="20"/>
      <c r="V59" s="24"/>
      <c r="W59" s="24"/>
      <c r="X59" s="20"/>
      <c r="Y59" s="20"/>
      <c r="Z59" s="20"/>
      <c r="AA59" s="20"/>
      <c r="AB59" s="24"/>
      <c r="AC59" s="20"/>
      <c r="AD59" s="24"/>
      <c r="AE59" s="20"/>
      <c r="AF59" s="24"/>
      <c r="AG59" s="20"/>
      <c r="AH59" s="24"/>
      <c r="AI59" s="20"/>
      <c r="AJ59" s="20"/>
      <c r="AK59" s="20"/>
      <c r="AL59" s="20"/>
      <c r="AM59" s="20"/>
      <c r="AN59" s="20"/>
      <c r="AO59" s="22"/>
    </row>
    <row r="60" spans="1:42" x14ac:dyDescent="0.25">
      <c r="A60" s="11"/>
      <c r="B60" s="10"/>
      <c r="C60" s="10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0"/>
      <c r="Q60" s="20"/>
      <c r="R60" s="24"/>
      <c r="S60" s="24"/>
      <c r="T60" s="20"/>
      <c r="U60" s="20"/>
      <c r="V60" s="24"/>
      <c r="W60" s="24"/>
      <c r="X60" s="20"/>
      <c r="Y60" s="20"/>
      <c r="Z60" s="20"/>
      <c r="AA60" s="20"/>
      <c r="AB60" s="24"/>
      <c r="AC60" s="20"/>
      <c r="AD60" s="24"/>
      <c r="AE60" s="20"/>
      <c r="AF60" s="24"/>
      <c r="AG60" s="20"/>
      <c r="AH60" s="24"/>
      <c r="AI60" s="20"/>
      <c r="AJ60" s="20"/>
      <c r="AK60" s="20"/>
      <c r="AL60" s="20"/>
      <c r="AM60" s="20"/>
      <c r="AN60" s="20"/>
      <c r="AO60" s="40"/>
      <c r="AP60" s="41"/>
    </row>
    <row r="61" spans="1:42" x14ac:dyDescent="0.25">
      <c r="A61" s="11"/>
      <c r="B61" s="10"/>
      <c r="C61" s="1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40"/>
    </row>
    <row r="62" spans="1:42" x14ac:dyDescent="0.25">
      <c r="A62" s="11" t="s">
        <v>68</v>
      </c>
      <c r="B62" s="25" t="s">
        <v>69</v>
      </c>
      <c r="C62" s="25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</row>
    <row r="63" spans="1:42" x14ac:dyDescent="0.25">
      <c r="A63" s="11"/>
      <c r="B63" s="11"/>
      <c r="C63" s="11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2" ht="15.75" thickBot="1" x14ac:dyDescent="0.3">
      <c r="A64" s="42" t="s">
        <v>70</v>
      </c>
      <c r="B64" s="43" t="s">
        <v>71</v>
      </c>
      <c r="C64" s="43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</row>
    <row r="65" spans="1:41" ht="15.75" thickTop="1" x14ac:dyDescent="0.25">
      <c r="A65" s="11"/>
      <c r="B65" s="11"/>
      <c r="C65" s="11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21"/>
      <c r="Q65" s="21"/>
      <c r="R65" s="22"/>
      <c r="S65" s="22"/>
      <c r="T65" s="21"/>
      <c r="U65" s="21"/>
      <c r="V65" s="22"/>
      <c r="W65" s="22"/>
      <c r="X65" s="21"/>
      <c r="Y65" s="21"/>
      <c r="Z65" s="21"/>
      <c r="AA65" s="21"/>
      <c r="AB65" s="22"/>
      <c r="AC65" s="21"/>
      <c r="AD65" s="22"/>
      <c r="AE65" s="21"/>
      <c r="AF65" s="22"/>
      <c r="AG65" s="21"/>
      <c r="AH65" s="22"/>
      <c r="AI65" s="21"/>
      <c r="AJ65" s="21"/>
      <c r="AK65" s="21"/>
      <c r="AL65" s="21"/>
      <c r="AM65" s="21"/>
      <c r="AN65" s="21"/>
      <c r="AO65" s="23"/>
    </row>
    <row r="66" spans="1:41" x14ac:dyDescent="0.25">
      <c r="A66" s="11"/>
      <c r="B66" s="11" t="s">
        <v>72</v>
      </c>
      <c r="C66" s="11"/>
      <c r="D66" s="45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2"/>
      <c r="S66" s="22"/>
      <c r="T66" s="21"/>
      <c r="U66" s="21"/>
      <c r="V66" s="22"/>
      <c r="W66" s="22"/>
      <c r="X66" s="21"/>
      <c r="Y66" s="21"/>
      <c r="Z66" s="21"/>
      <c r="AA66" s="21"/>
      <c r="AB66" s="22"/>
      <c r="AC66" s="21"/>
      <c r="AD66" s="22"/>
      <c r="AE66" s="21"/>
      <c r="AF66" s="22"/>
      <c r="AG66" s="21"/>
      <c r="AH66" s="22"/>
      <c r="AI66" s="21"/>
      <c r="AJ66" s="21"/>
      <c r="AK66" s="21"/>
      <c r="AL66" s="21"/>
      <c r="AM66" s="21"/>
      <c r="AN66" s="21"/>
      <c r="AO66" s="21"/>
    </row>
    <row r="67" spans="1:41" x14ac:dyDescent="0.25">
      <c r="A67" s="11"/>
      <c r="B67" s="11" t="s">
        <v>73</v>
      </c>
      <c r="C67" s="1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2"/>
      <c r="S67" s="22"/>
      <c r="T67" s="21"/>
      <c r="U67" s="21"/>
      <c r="V67" s="22"/>
      <c r="W67" s="22"/>
      <c r="X67" s="21"/>
      <c r="Y67" s="21"/>
      <c r="Z67" s="21"/>
      <c r="AA67" s="21"/>
      <c r="AB67" s="22"/>
      <c r="AC67" s="21"/>
      <c r="AD67" s="22"/>
      <c r="AE67" s="21"/>
      <c r="AF67" s="22"/>
      <c r="AG67" s="21"/>
      <c r="AH67" s="22"/>
      <c r="AI67" s="21"/>
      <c r="AJ67" s="21"/>
      <c r="AK67" s="21"/>
      <c r="AL67" s="21"/>
      <c r="AM67" s="21"/>
      <c r="AN67" s="21"/>
      <c r="AO67" s="21"/>
    </row>
    <row r="68" spans="1:41" x14ac:dyDescent="0.25">
      <c r="A68" s="11"/>
      <c r="B68" s="11"/>
      <c r="C68" s="11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21"/>
      <c r="Q68" s="21"/>
      <c r="R68" s="22"/>
      <c r="S68" s="22"/>
      <c r="T68" s="21"/>
      <c r="U68" s="21"/>
      <c r="V68" s="22"/>
      <c r="W68" s="22"/>
      <c r="X68" s="21"/>
      <c r="Y68" s="21"/>
      <c r="Z68" s="21"/>
      <c r="AA68" s="21"/>
      <c r="AB68" s="22"/>
      <c r="AC68" s="21"/>
      <c r="AD68" s="22"/>
      <c r="AE68" s="21"/>
      <c r="AF68" s="22"/>
      <c r="AG68" s="21"/>
      <c r="AH68" s="22"/>
      <c r="AI68" s="21"/>
      <c r="AJ68" s="21"/>
      <c r="AK68" s="21"/>
      <c r="AL68" s="21"/>
      <c r="AM68" s="21"/>
      <c r="AN68" s="21"/>
      <c r="AO68" s="23"/>
    </row>
  </sheetData>
  <mergeCells count="1">
    <mergeCell ref="D6:O6"/>
  </mergeCells>
  <pageMargins left="0.70866141732283472" right="0.70866141732283472" top="0.74803149606299213" bottom="0.74803149606299213" header="0.31496062992125984" footer="0.31496062992125984"/>
  <pageSetup paperSize="17" scale="51" fitToWidth="2" fitToHeight="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4AC89-60C1-4818-B812-FB4381702A59}">
  <dimension ref="A1:M25"/>
  <sheetViews>
    <sheetView workbookViewId="0">
      <selection activeCell="M13" sqref="M13"/>
    </sheetView>
  </sheetViews>
  <sheetFormatPr defaultRowHeight="15" x14ac:dyDescent="0.25"/>
  <cols>
    <col min="1" max="1" width="51.85546875" customWidth="1"/>
    <col min="2" max="2" width="15.7109375" customWidth="1"/>
    <col min="3" max="3" width="17.5703125" customWidth="1"/>
    <col min="4" max="4" width="18" customWidth="1"/>
    <col min="5" max="5" width="19.7109375" customWidth="1"/>
  </cols>
  <sheetData>
    <row r="1" spans="1:13" x14ac:dyDescent="0.25">
      <c r="A1" s="100" t="s">
        <v>74</v>
      </c>
    </row>
    <row r="2" spans="1:13" ht="47.25" customHeight="1" x14ac:dyDescent="0.25">
      <c r="A2" s="102" t="s">
        <v>75</v>
      </c>
      <c r="B2" s="103" t="s">
        <v>76</v>
      </c>
      <c r="C2" s="104" t="s">
        <v>77</v>
      </c>
      <c r="D2" s="104" t="s">
        <v>78</v>
      </c>
      <c r="E2" s="104" t="s">
        <v>79</v>
      </c>
      <c r="F2" s="100"/>
    </row>
    <row r="3" spans="1:13" x14ac:dyDescent="0.25">
      <c r="A3" t="s">
        <v>80</v>
      </c>
    </row>
    <row r="4" spans="1:13" x14ac:dyDescent="0.25">
      <c r="A4" t="s">
        <v>81</v>
      </c>
    </row>
    <row r="5" spans="1:13" x14ac:dyDescent="0.25">
      <c r="A5" t="s">
        <v>82</v>
      </c>
    </row>
    <row r="6" spans="1:13" x14ac:dyDescent="0.25">
      <c r="A6" t="s">
        <v>83</v>
      </c>
    </row>
    <row r="7" spans="1:13" ht="15.75" thickBot="1" x14ac:dyDescent="0.3">
      <c r="A7" s="101" t="s">
        <v>84</v>
      </c>
    </row>
    <row r="8" spans="1:13" ht="15.75" thickTop="1" x14ac:dyDescent="0.25">
      <c r="A8" s="105" t="s">
        <v>85</v>
      </c>
    </row>
    <row r="10" spans="1:13" ht="14.25" customHeight="1" x14ac:dyDescent="0.25"/>
    <row r="11" spans="1:13" ht="14.25" customHeight="1" x14ac:dyDescent="0.25"/>
    <row r="12" spans="1:13" ht="14.25" customHeight="1" x14ac:dyDescent="0.25">
      <c r="A12" s="105"/>
      <c r="B12" s="107" t="s">
        <v>86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</row>
    <row r="13" spans="1:13" x14ac:dyDescent="0.25">
      <c r="B13" s="108">
        <v>45383</v>
      </c>
      <c r="C13" s="108">
        <v>45413</v>
      </c>
      <c r="D13" s="108">
        <v>45444</v>
      </c>
      <c r="E13" s="108">
        <v>45474</v>
      </c>
      <c r="F13" s="108">
        <v>45505</v>
      </c>
      <c r="G13" s="108">
        <v>45536</v>
      </c>
      <c r="H13" s="108">
        <v>45566</v>
      </c>
      <c r="I13" s="108">
        <v>45597</v>
      </c>
      <c r="J13" s="108">
        <v>45627</v>
      </c>
      <c r="K13" s="108">
        <v>45658</v>
      </c>
      <c r="L13" s="108">
        <v>45689</v>
      </c>
      <c r="M13" s="109">
        <v>45717</v>
      </c>
    </row>
    <row r="14" spans="1:13" x14ac:dyDescent="0.25">
      <c r="A14" s="100" t="s">
        <v>87</v>
      </c>
    </row>
    <row r="15" spans="1:13" x14ac:dyDescent="0.25">
      <c r="A15" t="s">
        <v>80</v>
      </c>
    </row>
    <row r="16" spans="1:13" x14ac:dyDescent="0.25">
      <c r="A16" t="s">
        <v>81</v>
      </c>
    </row>
    <row r="17" spans="1:1" x14ac:dyDescent="0.25">
      <c r="A17" t="s">
        <v>88</v>
      </c>
    </row>
    <row r="18" spans="1:1" x14ac:dyDescent="0.25">
      <c r="A18" t="s">
        <v>83</v>
      </c>
    </row>
    <row r="19" spans="1:1" ht="15.75" thickBot="1" x14ac:dyDescent="0.3">
      <c r="A19" s="101" t="s">
        <v>84</v>
      </c>
    </row>
    <row r="20" spans="1:1" ht="15.75" thickTop="1" x14ac:dyDescent="0.25">
      <c r="A20" s="105" t="s">
        <v>85</v>
      </c>
    </row>
    <row r="22" spans="1:1" x14ac:dyDescent="0.25">
      <c r="A22" s="105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92</v>
      </c>
    </row>
  </sheetData>
  <mergeCells count="1">
    <mergeCell ref="B12:M1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SLHS Incremental </vt:lpstr>
      <vt:lpstr>Flux de trésorerie – Emprunteur</vt:lpstr>
      <vt:lpstr>Projection des flux de trésorer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2025-11-04T13:40:16Z</dcterms:created>
  <dcterms:modified xsi:type="dcterms:W3CDTF">2025-11-04T13:41:19Z</dcterms:modified>
</cp:coreProperties>
</file>